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บปี61ปรับปรุง\"/>
    </mc:Choice>
  </mc:AlternateContent>
  <bookViews>
    <workbookView xWindow="0" yWindow="60" windowWidth="20496" windowHeight="7692" tabRatio="601"/>
  </bookViews>
  <sheets>
    <sheet name="งบกลาง" sheetId="1" r:id="rId1"/>
    <sheet name="บริหารงานทั่วไป" sheetId="2" r:id="rId2"/>
    <sheet name="รักษาความสงบภายใน" sheetId="3" r:id="rId3"/>
    <sheet name="การศึกษา" sheetId="4" r:id="rId4"/>
    <sheet name="สาธารณสุข" sheetId="5" r:id="rId5"/>
    <sheet name="สังคมสงเคราะห์" sheetId="6" r:id="rId6"/>
    <sheet name="เคหะและชุมชน" sheetId="7" r:id="rId7"/>
    <sheet name="สร้างความเข้มแข็งของชุมชน" sheetId="8" r:id="rId8"/>
    <sheet name="ศาสนาวัฒนธรรม" sheetId="9" r:id="rId9"/>
    <sheet name="อุตสาหกรรม" sheetId="10" r:id="rId10"/>
    <sheet name="เกษตร" sheetId="11" r:id="rId11"/>
    <sheet name="การพาณิชย์" sheetId="16" r:id="rId12"/>
    <sheet name="รวมประมาณการ" sheetId="15" r:id="rId13"/>
  </sheets>
  <externalReferences>
    <externalReference r:id="rId14"/>
    <externalReference r:id="rId1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5" l="1"/>
  <c r="D8" i="15"/>
  <c r="D9" i="15"/>
  <c r="D10" i="15"/>
  <c r="D11" i="15"/>
  <c r="D12" i="15"/>
  <c r="D15" i="15"/>
  <c r="G9" i="2" l="1"/>
  <c r="G8" i="2"/>
  <c r="G7" i="2"/>
  <c r="G6" i="2"/>
  <c r="E6" i="2"/>
  <c r="E7" i="2"/>
  <c r="E9" i="2"/>
  <c r="E11" i="2"/>
  <c r="G11" i="2"/>
  <c r="F14" i="4"/>
  <c r="F11" i="4"/>
  <c r="F8" i="4"/>
  <c r="E10" i="16"/>
  <c r="E9" i="16"/>
  <c r="E8" i="11"/>
  <c r="F12" i="10"/>
  <c r="G8" i="9"/>
  <c r="F8" i="9"/>
  <c r="F8" i="8"/>
  <c r="E11" i="7"/>
  <c r="E9" i="7"/>
  <c r="E8" i="7"/>
  <c r="E7" i="7"/>
  <c r="E6" i="7"/>
  <c r="G9" i="5"/>
  <c r="G8" i="5"/>
  <c r="E9" i="4"/>
  <c r="E8" i="4"/>
  <c r="E6" i="4"/>
  <c r="E9" i="3"/>
  <c r="E8" i="3"/>
  <c r="E10" i="2"/>
  <c r="E5" i="2"/>
  <c r="E8" i="2"/>
  <c r="D8" i="9"/>
  <c r="D9" i="4"/>
  <c r="D8" i="4"/>
  <c r="D11" i="2"/>
  <c r="D9" i="2"/>
  <c r="D8" i="2"/>
  <c r="D7" i="2"/>
  <c r="D6" i="2"/>
  <c r="H9" i="3" l="1"/>
  <c r="E7" i="4"/>
  <c r="F9" i="4" l="1"/>
  <c r="D13" i="15"/>
  <c r="H10" i="16"/>
  <c r="H9" i="16"/>
  <c r="E8" i="16"/>
  <c r="H8" i="16" s="1"/>
  <c r="I9" i="5"/>
  <c r="G14" i="5"/>
  <c r="E11" i="3" l="1"/>
  <c r="D6" i="15" l="1"/>
  <c r="D10" i="2"/>
  <c r="F6" i="1"/>
  <c r="D14" i="15" l="1"/>
  <c r="H13" i="16" l="1"/>
  <c r="H14" i="16"/>
  <c r="G15" i="16"/>
  <c r="F15" i="16"/>
  <c r="E15" i="16"/>
  <c r="D15" i="16"/>
  <c r="E15" i="10"/>
  <c r="D15" i="10"/>
  <c r="H15" i="16" l="1"/>
  <c r="H11" i="3" l="1"/>
  <c r="J12" i="7" l="1"/>
  <c r="E15" i="11" l="1"/>
  <c r="F15" i="11"/>
  <c r="I7" i="4"/>
  <c r="I8" i="4"/>
  <c r="I9" i="4"/>
  <c r="I10" i="4"/>
  <c r="I11" i="4"/>
  <c r="I12" i="4"/>
  <c r="I13" i="4"/>
  <c r="D15" i="2"/>
  <c r="D15" i="11"/>
  <c r="G9" i="11"/>
  <c r="G10" i="11"/>
  <c r="G11" i="11"/>
  <c r="G12" i="11"/>
  <c r="G13" i="11"/>
  <c r="G14" i="11"/>
  <c r="G8" i="11"/>
  <c r="D15" i="9"/>
  <c r="I9" i="9"/>
  <c r="I8" i="9"/>
  <c r="E15" i="9"/>
  <c r="F15" i="9"/>
  <c r="G15" i="9"/>
  <c r="H15" i="9"/>
  <c r="G8" i="8"/>
  <c r="G15" i="8" s="1"/>
  <c r="E15" i="8"/>
  <c r="F15" i="8"/>
  <c r="D15" i="8"/>
  <c r="D15" i="7"/>
  <c r="J7" i="7"/>
  <c r="J8" i="7"/>
  <c r="J9" i="7"/>
  <c r="J10" i="7"/>
  <c r="J11" i="7"/>
  <c r="J13" i="7"/>
  <c r="J14" i="7"/>
  <c r="J6" i="7"/>
  <c r="E15" i="7"/>
  <c r="F15" i="7"/>
  <c r="G15" i="7"/>
  <c r="H15" i="7"/>
  <c r="I15" i="7"/>
  <c r="I14" i="5"/>
  <c r="I8" i="5"/>
  <c r="I6" i="4"/>
  <c r="H8" i="3"/>
  <c r="H15" i="3" s="1"/>
  <c r="H5" i="2"/>
  <c r="G9" i="6"/>
  <c r="G10" i="6"/>
  <c r="G11" i="6"/>
  <c r="G12" i="6"/>
  <c r="G13" i="6"/>
  <c r="G14" i="6"/>
  <c r="G8" i="6"/>
  <c r="E15" i="6"/>
  <c r="F15" i="6"/>
  <c r="D15" i="6"/>
  <c r="E15" i="5"/>
  <c r="F15" i="5"/>
  <c r="G15" i="5"/>
  <c r="H15" i="5"/>
  <c r="D15" i="5"/>
  <c r="E15" i="4"/>
  <c r="G15" i="4"/>
  <c r="H15" i="4"/>
  <c r="D15" i="4"/>
  <c r="E15" i="3"/>
  <c r="F15" i="3"/>
  <c r="G15" i="3"/>
  <c r="D15" i="3"/>
  <c r="D5" i="15"/>
  <c r="D16" i="15" s="1"/>
  <c r="H7" i="2"/>
  <c r="H8" i="2"/>
  <c r="H9" i="2"/>
  <c r="H11" i="2"/>
  <c r="H14" i="2"/>
  <c r="H6" i="2"/>
  <c r="F15" i="2"/>
  <c r="G15" i="2"/>
  <c r="D15" i="1"/>
  <c r="E15" i="1"/>
  <c r="F5" i="1"/>
  <c r="G15" i="11" l="1"/>
  <c r="F15" i="1"/>
  <c r="H16" i="15"/>
  <c r="I15" i="9"/>
  <c r="J15" i="7"/>
  <c r="L16" i="7" s="1"/>
  <c r="G15" i="6"/>
  <c r="I15" i="5"/>
  <c r="G12" i="10" l="1"/>
  <c r="F15" i="10"/>
  <c r="G15" i="10" l="1"/>
  <c r="F15" i="4"/>
  <c r="I14" i="4"/>
  <c r="E15" i="2" l="1"/>
  <c r="H10" i="2"/>
  <c r="I15" i="4"/>
  <c r="H15" i="2" l="1"/>
</calcChain>
</file>

<file path=xl/sharedStrings.xml><?xml version="1.0" encoding="utf-8"?>
<sst xmlns="http://schemas.openxmlformats.org/spreadsheetml/2006/main" count="381" uniqueCount="75">
  <si>
    <t>รายงานรายจ่ายในการดำเนินงานที่จ่ายจากเงินรายรับตามแผนงาน งบกลาง</t>
  </si>
  <si>
    <t>งบ</t>
  </si>
  <si>
    <t>หมวด</t>
  </si>
  <si>
    <t>แหล่งเงิน</t>
  </si>
  <si>
    <t>ประมาณการ</t>
  </si>
  <si>
    <t>งบกลาง</t>
  </si>
  <si>
    <t>รวม</t>
  </si>
  <si>
    <t>หมายเหตุ ระบุเงินงบประมาณ หรือเงินอุดหนุนระบุวัตถุประสงค์ / เฉพาะกิจ</t>
  </si>
  <si>
    <t>งานบริหารทั่วไป</t>
  </si>
  <si>
    <t>งานวางแผนสถิติและวิชาการ</t>
  </si>
  <si>
    <t>บริหารงานคลัง</t>
  </si>
  <si>
    <t>งบบุคคลากร</t>
  </si>
  <si>
    <t>เงินเดือน(ฝ่ายการเมือง)</t>
  </si>
  <si>
    <t>เงินเดือน(ฝ่ายประจำ)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</si>
  <si>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</si>
  <si>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</si>
  <si>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</si>
  <si>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</si>
  <si>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</si>
  <si>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</si>
  <si>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รายจ่ายอื่น</t>
  </si>
  <si>
    <t>เงินอุดหนุน</t>
  </si>
  <si>
    <t>งบดำเนินการ</t>
  </si>
  <si>
    <t>งบลงทุน</t>
  </si>
  <si>
    <t>งบรายจ่ายอื่น</t>
  </si>
  <si>
    <t>งบเงินอุดหนุน</t>
  </si>
  <si>
    <t>รายงานรายจ่ายในการดำเนินงานที่จ่ายจากเงินรายรับตามแผนงาน บริหารงานทั่วไป</t>
  </si>
  <si>
    <t>รายงานรายจ่ายในการดำเนินงานที่จ่ายจากเงินรายรับตามแผนงาน การรักษาความสงบภายใน</t>
  </si>
  <si>
    <t>งานบริหารงานทั่วไปเกี่ยวกับการรักษาความสงบภายใน</t>
  </si>
  <si>
    <t>งานเทศกิจ</t>
  </si>
  <si>
    <t>งานป้องกันภัยฝ่ายพลเรือนและระงับอัคคีภัย</t>
  </si>
  <si>
    <t>รายงานรายจ่ายในการดำเนินงานที่จ่ายจากเงินรายรับตามแผนงาน การศึกษา</t>
  </si>
  <si>
    <t>งานบริหารทั่วไปเกี่ยวกับการศึกษา</t>
  </si>
  <si>
    <t>งานระดับก่อนวัยเรียนลและประถมศึกษา</t>
  </si>
  <si>
    <t>งานระดับมัธยมศึกษา</t>
  </si>
  <si>
    <t>งานศึกษาไม่กำหนดระดับ</t>
  </si>
  <si>
    <t>รายงานรายจ่ายในการดำเนินงานที่จ่ายจากเงินรายรับตามแผนงาน สาธารณสุข</t>
  </si>
  <si>
    <t>งานบริหารทั่วไปเกี่ยวกับสาธารณสุข</t>
  </si>
  <si>
    <t>งานโรงพยาบาล</t>
  </si>
  <si>
    <t>งานบริการสาธารณสุขและงานสาธารณสุขอื่น</t>
  </si>
  <si>
    <t>งานศูนย์บริการสาธารณสุข</t>
  </si>
  <si>
    <t>งานบริหารทั่วไปเกี่ยวกับสังคมสงเคราะห์</t>
  </si>
  <si>
    <t>งานสวัสดิการสังคมและสังคมสงเคราะห์</t>
  </si>
  <si>
    <t>รายงานรายจ่ายในการดำเนินงานที่จ่ายจากเงินรายรับตามแผนงาน สังคมสงเคราะห์</t>
  </si>
  <si>
    <t>รายงานรายจ่ายในการดำเนินงานที่จ่ายจากเงินรายรับตามแผนงาน เคหะและชุมชน</t>
  </si>
  <si>
    <t>งานบริหารทั่วไปเกี่ยวกับเคหะและชุมชน</t>
  </si>
  <si>
    <t>งานไฟฟ้าถนน</t>
  </si>
  <si>
    <t>งานสวนสาธารณะ</t>
  </si>
  <si>
    <t>งานกำจัดขยะมูลฝอยและสิ่งปฏิกูล</t>
  </si>
  <si>
    <t>งานบำบัดน้ำเสีย</t>
  </si>
  <si>
    <t>รายงานรายจ่ายในการดำเนินงานที่จ่ายจากเงินรายรับตามแผนงาน สร้างความเข้มแข็งของชุมชน</t>
  </si>
  <si>
    <t>งานบริหารทั่วไปเกี่ยวกับการสร้างความเข้มแข็งของชุมชน</t>
  </si>
  <si>
    <t>งานส่งเสริมและสนับสนุนความเข้มแข็งชุมชน</t>
  </si>
  <si>
    <t>รายงานรายจ่ายในการดำเนินงานที่จ่ายจากเงินรายรับตามแผนงาน การศาสนาวัฒนธรรมและนันทนาการ</t>
  </si>
  <si>
    <t>งานบริหารทั่วไปเกี่ยวกับศาสนาวัฒนธรรมและนันทนาการ</t>
  </si>
  <si>
    <t>งานกีฬาและนันทนาการ</t>
  </si>
  <si>
    <t>งานศาสนาและวัฒนธรรมท้องถิ่น</t>
  </si>
  <si>
    <t>งานวิชาการวางแผนและส่งเสริมการท่องเที่ยว</t>
  </si>
  <si>
    <t>รายงานรายจ่ายในการดำเนินงานที่จ่ายจากเงินรายรับตามแผนงาน อุตสาหกรรมและการโยธา</t>
  </si>
  <si>
    <t>งานบริหารทั่วไปเกี่ยวกับอุตสาหกรรมและการโยธา</t>
  </si>
  <si>
    <t>งานก่อสร้างโครงสร้างพื้นฐาน</t>
  </si>
  <si>
    <t>รายงานรายจ่ายในการดำเนินงานที่จ่ายจากเงินรายรับตามแผนงาน การเกษตร</t>
  </si>
  <si>
    <t>งานส่งเสริมการเกษตร</t>
  </si>
  <si>
    <t>งานอนุรักษ์แหล่งน้ำและป่าไม้</t>
  </si>
  <si>
    <t>งานกิจการประปา</t>
  </si>
  <si>
    <t>งานตลาดสด</t>
  </si>
  <si>
    <t>งานโรงฆ่าสัตว์</t>
  </si>
  <si>
    <t>เงินงบประมาณ</t>
  </si>
  <si>
    <t>รายงานรายจ่ายในการดำเนินงานที่จ่ายจากเงินรายรับตามแผนงาน</t>
  </si>
  <si>
    <t>องค์การบริหารส่วนตำบลหนองไทร อำเภอด่านขุนทด จังหวัดนครราชสีมา</t>
  </si>
  <si>
    <t>รายงานรายจ่ายในการดำเนินงานที่จ่ายจากเงินรายรับตามแผนงาน การพาณิชย์</t>
  </si>
  <si>
    <t>.</t>
  </si>
  <si>
    <t>ตั้งแต่วันที่ 1 ตุลาคม 2560 ถึง วันที่ 30  กันยายน 2561</t>
  </si>
  <si>
    <t>ตั้งแต่วันที่ 1 ตุลาคม 2560 ถึง วันที่ 30 กันยายน 2561</t>
  </si>
  <si>
    <t>ตั้งแต่วันที่ 1 ตุลาคม 2559 ถึง วันที่ 30 กันยายน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</si>
</sst>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(* #,##0.00_);_(* \(#,##0.00\);_(* &quot;-&quot;??_);_(@_)"/>
  </numFmts>
  <fonts count="5" x14ac:knownFonts="1">
    <font>
      <sz val="11"/>
      <color theme="1"/>
      <name val="Tahoma"/>
      <family val="2"/>
      <scheme val="minor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sz val="11"/>
      <color theme="1"/>
      <name val="Tahoma"/>
      <family val="2"/>
      <scheme val="minor"/>
    </font>
    <font>
      <sz val="12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/>
    <xf numFmtId="187" fontId="1" fillId="0" borderId="2" xfId="1" applyFont="1" applyBorder="1"/>
    <xf numFmtId="187" fontId="1" fillId="0" borderId="3" xfId="1" applyFont="1" applyBorder="1"/>
    <xf numFmtId="187" fontId="1" fillId="0" borderId="4" xfId="1" applyFont="1" applyBorder="1"/>
    <xf numFmtId="187" fontId="1" fillId="0" borderId="1" xfId="1" applyFont="1" applyBorder="1"/>
    <xf numFmtId="0" fontId="1" fillId="0" borderId="2" xfId="0" applyFont="1" applyBorder="1" applyAlignment="1">
      <alignment horizontal="center" vertical="center" wrapText="1"/>
    </xf>
    <xf numFmtId="187" fontId="1" fillId="0" borderId="2" xfId="0" applyNumberFormat="1" applyFont="1" applyBorder="1" applyAlignment="1">
      <alignment horizontal="center" vertical="center" wrapText="1"/>
    </xf>
    <xf numFmtId="187" fontId="1" fillId="0" borderId="1" xfId="0" applyNumberFormat="1" applyFont="1" applyBorder="1"/>
    <xf numFmtId="187" fontId="1" fillId="0" borderId="3" xfId="0" applyNumberFormat="1" applyFont="1" applyBorder="1"/>
    <xf numFmtId="187" fontId="1" fillId="0" borderId="4" xfId="0" applyNumberFormat="1" applyFont="1" applyBorder="1"/>
    <xf numFmtId="187" fontId="1" fillId="0" borderId="0" xfId="0" applyNumberFormat="1" applyFont="1"/>
    <xf numFmtId="187" fontId="1" fillId="0" borderId="0" xfId="1" applyFont="1"/>
    <xf numFmtId="187" fontId="1" fillId="0" borderId="0" xfId="1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8" xfId="0" applyFont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10;&#3585;&#3634;&#3619;&#3648;&#3591;&#3636;&#3609;2561/&#3611;&#3637;&#3591;&#3610;&#3611;&#3619;&#3632;&#3617;&#3634;&#3603;%202561/&#3585;&#3619;&#3632;&#3604;&#3634;&#3625;&#3607;&#3635;&#3585;&#3634;&#3619;&#3585;&#3619;&#3632;&#3607;&#3610;&#3618;&#3629;&#3604;&#3592;&#3634;&#3585;&#3619;&#3634;&#3618;&#3619;&#3633;&#3610;&#3649;&#3621;&#3632;&#3588;&#3591;&#3648;&#3627;&#3621;&#3639;&#36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10;&#3585;&#3634;&#3619;&#3648;&#3591;&#3636;&#3609;2560/&#3611;&#3637;&#3591;&#3610;&#3611;&#3619;&#3632;&#3617;&#3634;&#3603;%202560/&#3585;&#3619;&#3632;&#3604;&#3634;&#3625;&#3607;&#3635;&#3585;&#3634;&#3619;&#3585;&#3619;&#3632;&#3607;&#3610;&#3618;&#3629;&#3604;&#3592;&#3634;&#3585;&#3619;&#3634;&#3618;&#3619;&#3633;&#3610;&#3649;&#3621;&#3632;&#3588;&#3591;&#3648;&#3627;&#3621;&#3639;&#36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งเหลือต้นปี"/>
      <sheetName val="ตุลาคม"/>
      <sheetName val="คงเหลือตุลาคม"/>
      <sheetName val="พฤศจิกายน"/>
      <sheetName val="คงเหลือพฤศจิกายน"/>
      <sheetName val="ธันวาคม"/>
      <sheetName val="คงเหลือธันวาคม"/>
      <sheetName val="มกราคม"/>
      <sheetName val="คงเหลือมกราคม"/>
      <sheetName val="กุมภาพันธ์"/>
      <sheetName val="คงเหลือกุมภาพันธ์"/>
      <sheetName val="มีนาคม"/>
      <sheetName val="คงเหลือมีนาคม"/>
      <sheetName val="เมษายน"/>
      <sheetName val="คงเหลือเมษายน"/>
      <sheetName val="พฤษภาคม"/>
      <sheetName val="คงเหลือพฤษภาคม"/>
      <sheetName val="มิถุนายน"/>
      <sheetName val="คงเหลือมิถุนายน"/>
      <sheetName val="กรกฎาคม"/>
      <sheetName val="คงเหลือกรกฎาคม"/>
      <sheetName val="สิงหาคม"/>
      <sheetName val="คงเหลือสิงหาคม"/>
      <sheetName val="กันยายน"/>
      <sheetName val="หลังปิดบัญชี"/>
      <sheetName val="คงเหลือกันยายน"/>
      <sheetName val="รายงานประโยชน์อื่น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6">
          <cell r="C26">
            <v>2717720</v>
          </cell>
        </row>
        <row r="37">
          <cell r="C37">
            <v>3435487</v>
          </cell>
          <cell r="D37">
            <v>963915</v>
          </cell>
          <cell r="G37">
            <v>1187179</v>
          </cell>
          <cell r="L37">
            <v>940310</v>
          </cell>
        </row>
        <row r="57">
          <cell r="C57">
            <v>180645</v>
          </cell>
          <cell r="D57">
            <v>21200</v>
          </cell>
          <cell r="L57">
            <v>64600</v>
          </cell>
        </row>
        <row r="64">
          <cell r="C64">
            <v>823848</v>
          </cell>
          <cell r="D64">
            <v>5370</v>
          </cell>
          <cell r="F64">
            <v>134700</v>
          </cell>
          <cell r="G64">
            <v>252198</v>
          </cell>
          <cell r="H64">
            <v>395300</v>
          </cell>
          <cell r="J64">
            <v>43400</v>
          </cell>
          <cell r="L64">
            <v>251492</v>
          </cell>
          <cell r="O64">
            <v>0</v>
          </cell>
          <cell r="Q64">
            <v>0</v>
          </cell>
          <cell r="R64">
            <v>0</v>
          </cell>
          <cell r="T64">
            <v>19800</v>
          </cell>
        </row>
        <row r="81">
          <cell r="C81">
            <v>237878</v>
          </cell>
          <cell r="D81">
            <v>82352.899999999994</v>
          </cell>
          <cell r="F81">
            <v>26380</v>
          </cell>
          <cell r="G81">
            <v>43809</v>
          </cell>
          <cell r="H81">
            <v>745529.3600000001</v>
          </cell>
          <cell r="J81">
            <v>0</v>
          </cell>
          <cell r="L81">
            <v>424664</v>
          </cell>
          <cell r="U81">
            <v>29799</v>
          </cell>
        </row>
        <row r="99">
          <cell r="C99">
            <v>212784.08</v>
          </cell>
          <cell r="U99">
            <v>71472.55</v>
          </cell>
        </row>
        <row r="112">
          <cell r="C112">
            <v>182390</v>
          </cell>
          <cell r="D112">
            <v>77800</v>
          </cell>
          <cell r="G112">
            <v>80170</v>
          </cell>
          <cell r="L112">
            <v>69800</v>
          </cell>
        </row>
        <row r="129">
          <cell r="S129">
            <v>50000</v>
          </cell>
        </row>
        <row r="136">
          <cell r="H136">
            <v>1552000</v>
          </cell>
        </row>
      </sheetData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งเหลือต้นปี"/>
      <sheetName val="ตุลาคม"/>
      <sheetName val="คงเหลือตุลาคม"/>
      <sheetName val="พฤศจิกายน"/>
      <sheetName val="คงเหลือพฤศจิกายน"/>
      <sheetName val="ธันวาคม"/>
      <sheetName val="คงเหลือธันวาคม"/>
      <sheetName val="มกราคม"/>
      <sheetName val="คงเหลือมกราคม"/>
      <sheetName val="กุมภาพันธ์"/>
      <sheetName val="คงเหลือกุมภาพันธ์"/>
      <sheetName val="มีนาคม"/>
      <sheetName val="คงเหลือมีนาคม"/>
      <sheetName val="เมษายน"/>
      <sheetName val="คงเหลือเมษายน"/>
      <sheetName val="พฤษภาคม"/>
      <sheetName val="คงเหลือพฤษภาคม"/>
      <sheetName val="มิถุนายน"/>
      <sheetName val="คงเหลือมิถุนายน"/>
      <sheetName val="กรกฎาคม"/>
      <sheetName val="คงเหลือกรกฎาคม"/>
      <sheetName val="สิงหาคม"/>
      <sheetName val="คงเหลือสิงหาคม"/>
      <sheetName val="กันยายน"/>
      <sheetName val="หลังปิดบัญชี"/>
      <sheetName val="คงเหลือกันยายน"/>
      <sheetName val="รายงานประโยชน์อื่น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7">
          <cell r="C37">
            <v>3558025</v>
          </cell>
        </row>
        <row r="57">
          <cell r="E57">
            <v>0</v>
          </cell>
        </row>
        <row r="64">
          <cell r="U64">
            <v>0</v>
          </cell>
        </row>
        <row r="136">
          <cell r="F136">
            <v>0</v>
          </cell>
        </row>
      </sheetData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workbookViewId="0">
      <selection activeCell="D5" sqref="D5"/>
    </sheetView>
  </sheetViews>
  <sheetFormatPr defaultColWidth="9.09765625" defaultRowHeight="21" x14ac:dyDescent="0.6"/>
  <cols>
    <col min="1" max="1" width="11.59765625" style="1" customWidth="1"/>
    <col min="2" max="2" width="18.69921875" style="1" customWidth="1"/>
    <col min="3" max="3" width="18" style="1" customWidth="1"/>
    <col min="4" max="4" width="14.09765625" style="1" customWidth="1"/>
    <col min="5" max="5" width="14.8984375" style="1" customWidth="1"/>
    <col min="6" max="6" width="13.19921875" style="1" customWidth="1"/>
    <col min="7" max="16384" width="9.09765625" style="1"/>
  </cols>
  <sheetData>
    <row r="1" spans="1:7" x14ac:dyDescent="0.6">
      <c r="A1" s="27" t="s">
        <v>69</v>
      </c>
      <c r="B1" s="27"/>
      <c r="C1" s="27"/>
      <c r="D1" s="27"/>
      <c r="E1" s="27"/>
      <c r="F1" s="27"/>
    </row>
    <row r="2" spans="1:7" x14ac:dyDescent="0.6">
      <c r="A2" s="27" t="s">
        <v>0</v>
      </c>
      <c r="B2" s="27"/>
      <c r="C2" s="27"/>
      <c r="D2" s="27"/>
      <c r="E2" s="27"/>
      <c r="F2" s="27"/>
    </row>
    <row r="3" spans="1:7" x14ac:dyDescent="0.6">
      <c r="A3" s="28" t="s">
        <v>72</v>
      </c>
      <c r="B3" s="28"/>
      <c r="C3" s="28"/>
      <c r="D3" s="28"/>
      <c r="E3" s="28"/>
      <c r="F3" s="28"/>
      <c r="G3" s="23"/>
    </row>
    <row r="4" spans="1:7" x14ac:dyDescent="0.6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7" x14ac:dyDescent="0.6">
      <c r="A5" s="3" t="s">
        <v>5</v>
      </c>
      <c r="B5" s="3" t="s">
        <v>5</v>
      </c>
      <c r="C5" s="3" t="s">
        <v>67</v>
      </c>
      <c r="D5" s="9">
        <v>8055880</v>
      </c>
      <c r="E5" s="9">
        <v>7362122</v>
      </c>
      <c r="F5" s="9">
        <f>E5</f>
        <v>7362122</v>
      </c>
    </row>
    <row r="6" spans="1:7" x14ac:dyDescent="0.6">
      <c r="A6" s="4"/>
      <c r="B6" s="4"/>
      <c r="C6" s="8"/>
      <c r="D6" s="10"/>
      <c r="E6" s="10"/>
      <c r="F6" s="10">
        <f>E6</f>
        <v>0</v>
      </c>
    </row>
    <row r="7" spans="1:7" x14ac:dyDescent="0.6">
      <c r="A7" s="4"/>
      <c r="B7" s="4"/>
      <c r="C7" s="4"/>
      <c r="D7" s="10"/>
      <c r="E7" s="10"/>
      <c r="F7" s="10"/>
    </row>
    <row r="8" spans="1:7" x14ac:dyDescent="0.6">
      <c r="A8" s="4"/>
      <c r="B8" s="4"/>
      <c r="C8" s="4"/>
      <c r="D8" s="10"/>
      <c r="E8" s="10"/>
      <c r="F8" s="10"/>
    </row>
    <row r="9" spans="1:7" x14ac:dyDescent="0.6">
      <c r="A9" s="4"/>
      <c r="B9" s="4"/>
      <c r="C9" s="4"/>
      <c r="D9" s="10"/>
      <c r="E9" s="10"/>
      <c r="F9" s="10"/>
    </row>
    <row r="10" spans="1:7" x14ac:dyDescent="0.6">
      <c r="A10" s="4"/>
      <c r="B10" s="4"/>
      <c r="C10" s="4"/>
      <c r="D10" s="10"/>
      <c r="E10" s="10"/>
      <c r="F10" s="10"/>
    </row>
    <row r="11" spans="1:7" x14ac:dyDescent="0.6">
      <c r="A11" s="4"/>
      <c r="B11" s="4"/>
      <c r="C11" s="4"/>
      <c r="D11" s="10"/>
      <c r="E11" s="10"/>
      <c r="F11" s="10"/>
    </row>
    <row r="12" spans="1:7" x14ac:dyDescent="0.6">
      <c r="A12" s="4"/>
      <c r="B12" s="4"/>
      <c r="C12" s="4"/>
      <c r="D12" s="10"/>
      <c r="E12" s="10"/>
      <c r="F12" s="10"/>
    </row>
    <row r="13" spans="1:7" x14ac:dyDescent="0.6">
      <c r="A13" s="4"/>
      <c r="B13" s="4"/>
      <c r="C13" s="4"/>
      <c r="D13" s="10"/>
      <c r="E13" s="10"/>
      <c r="F13" s="10"/>
    </row>
    <row r="14" spans="1:7" x14ac:dyDescent="0.6">
      <c r="A14" s="5"/>
      <c r="B14" s="5"/>
      <c r="C14" s="5"/>
      <c r="D14" s="11"/>
      <c r="E14" s="11"/>
      <c r="F14" s="11"/>
    </row>
    <row r="15" spans="1:7" x14ac:dyDescent="0.6">
      <c r="A15" s="24" t="s">
        <v>6</v>
      </c>
      <c r="B15" s="25"/>
      <c r="C15" s="26"/>
      <c r="D15" s="12">
        <f>SUM(D5:D14)</f>
        <v>8055880</v>
      </c>
      <c r="E15" s="12">
        <f>SUM(E5:E14)</f>
        <v>7362122</v>
      </c>
      <c r="F15" s="12">
        <f>SUM(F5:F14)</f>
        <v>7362122</v>
      </c>
    </row>
    <row r="17" spans="1:1" x14ac:dyDescent="0.6">
      <c r="A17" s="1" t="s">
        <v>7</v>
      </c>
    </row>
  </sheetData>
  <mergeCells count="4">
    <mergeCell ref="A15:C15"/>
    <mergeCell ref="A1:F1"/>
    <mergeCell ref="A2:F2"/>
    <mergeCell ref="A3:F3"/>
  </mergeCells>
  <pageMargins left="0.56000000000000005" right="0.21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A4" sqref="A4"/>
    </sheetView>
  </sheetViews>
  <sheetFormatPr defaultColWidth="9.09765625" defaultRowHeight="21" x14ac:dyDescent="0.6"/>
  <cols>
    <col min="1" max="1" width="11.59765625" style="1" customWidth="1"/>
    <col min="2" max="2" width="18.69921875" style="1" customWidth="1"/>
    <col min="3" max="3" width="16.19921875" style="1" customWidth="1"/>
    <col min="4" max="6" width="14.19921875" style="1" customWidth="1"/>
    <col min="7" max="7" width="12" style="1" customWidth="1"/>
    <col min="8" max="16384" width="9.09765625" style="1"/>
  </cols>
  <sheetData>
    <row r="1" spans="1:7" x14ac:dyDescent="0.6">
      <c r="A1" s="27" t="s">
        <v>69</v>
      </c>
      <c r="B1" s="27"/>
      <c r="C1" s="27"/>
      <c r="D1" s="27"/>
      <c r="E1" s="27"/>
      <c r="F1" s="27"/>
      <c r="G1" s="27"/>
    </row>
    <row r="2" spans="1:7" x14ac:dyDescent="0.6">
      <c r="A2" s="27" t="s">
        <v>58</v>
      </c>
      <c r="B2" s="27"/>
      <c r="C2" s="27"/>
      <c r="D2" s="27"/>
      <c r="E2" s="27"/>
      <c r="F2" s="27"/>
      <c r="G2" s="27"/>
    </row>
    <row r="3" spans="1:7" x14ac:dyDescent="0.6">
      <c r="A3" s="28" t="s">
        <v>73</v>
      </c>
      <c r="B3" s="28"/>
      <c r="C3" s="28"/>
      <c r="D3" s="28"/>
      <c r="E3" s="28"/>
      <c r="F3" s="28"/>
      <c r="G3" s="28"/>
    </row>
    <row r="4" spans="1:7" s="6" customFormat="1" ht="84" x14ac:dyDescent="0.6">
      <c r="A4" s="7" t="s">
        <v>1</v>
      </c>
      <c r="B4" s="7" t="s">
        <v>2</v>
      </c>
      <c r="C4" s="7" t="s">
        <v>3</v>
      </c>
      <c r="D4" s="7" t="s">
        <v>4</v>
      </c>
      <c r="E4" s="7" t="s">
        <v>59</v>
      </c>
      <c r="F4" s="7" t="s">
        <v>60</v>
      </c>
      <c r="G4" s="7" t="s">
        <v>6</v>
      </c>
    </row>
    <row r="5" spans="1:7" x14ac:dyDescent="0.6">
      <c r="A5" s="3" t="s">
        <v>11</v>
      </c>
      <c r="B5" s="3" t="s">
        <v>12</v>
      </c>
      <c r="C5" s="3"/>
      <c r="D5" s="3"/>
      <c r="E5" s="3"/>
      <c r="F5" s="3"/>
      <c r="G5" s="3"/>
    </row>
    <row r="6" spans="1:7" x14ac:dyDescent="0.6">
      <c r="A6" s="4"/>
      <c r="B6" s="4" t="s">
        <v>13</v>
      </c>
      <c r="C6" s="4"/>
      <c r="D6" s="4"/>
      <c r="E6" s="10"/>
      <c r="F6" s="10"/>
      <c r="G6" s="4"/>
    </row>
    <row r="7" spans="1:7" x14ac:dyDescent="0.6">
      <c r="A7" s="4" t="s">
        <v>22</v>
      </c>
      <c r="B7" s="4" t="s">
        <v>14</v>
      </c>
      <c r="C7" s="4"/>
      <c r="D7" s="4"/>
      <c r="E7" s="10"/>
      <c r="F7" s="10"/>
      <c r="G7" s="4"/>
    </row>
    <row r="8" spans="1:7" x14ac:dyDescent="0.6">
      <c r="A8" s="4"/>
      <c r="B8" s="4" t="s">
        <v>15</v>
      </c>
      <c r="C8" s="4"/>
      <c r="D8" s="4"/>
      <c r="E8" s="10"/>
      <c r="F8" s="10"/>
      <c r="G8" s="4"/>
    </row>
    <row r="9" spans="1:7" x14ac:dyDescent="0.6">
      <c r="A9" s="4"/>
      <c r="B9" s="4" t="s">
        <v>16</v>
      </c>
      <c r="C9" s="4"/>
      <c r="D9" s="4"/>
      <c r="E9" s="10"/>
      <c r="F9" s="10"/>
      <c r="G9" s="4"/>
    </row>
    <row r="10" spans="1:7" x14ac:dyDescent="0.6">
      <c r="A10" s="4"/>
      <c r="B10" s="4" t="s">
        <v>17</v>
      </c>
      <c r="C10" s="4"/>
      <c r="D10" s="4"/>
      <c r="E10" s="10"/>
      <c r="F10" s="10"/>
      <c r="G10" s="4"/>
    </row>
    <row r="11" spans="1:7" x14ac:dyDescent="0.6">
      <c r="A11" s="4" t="s">
        <v>23</v>
      </c>
      <c r="B11" s="4" t="s">
        <v>18</v>
      </c>
      <c r="C11" s="4"/>
      <c r="D11" s="4"/>
      <c r="E11" s="10"/>
      <c r="F11" s="10"/>
      <c r="G11" s="4"/>
    </row>
    <row r="12" spans="1:7" x14ac:dyDescent="0.6">
      <c r="A12" s="4"/>
      <c r="B12" s="4" t="s">
        <v>19</v>
      </c>
      <c r="C12" s="4" t="s">
        <v>67</v>
      </c>
      <c r="D12" s="10">
        <v>2723000</v>
      </c>
      <c r="E12" s="10"/>
      <c r="F12" s="10">
        <f>[1]กันยายน!$S$129</f>
        <v>50000</v>
      </c>
      <c r="G12" s="10">
        <f>SUM(E12:F12)</f>
        <v>50000</v>
      </c>
    </row>
    <row r="13" spans="1:7" x14ac:dyDescent="0.6">
      <c r="A13" s="4" t="s">
        <v>24</v>
      </c>
      <c r="B13" s="4" t="s">
        <v>20</v>
      </c>
      <c r="C13" s="4"/>
      <c r="D13" s="4"/>
      <c r="E13" s="10"/>
      <c r="F13" s="10"/>
      <c r="G13" s="4"/>
    </row>
    <row r="14" spans="1:7" x14ac:dyDescent="0.6">
      <c r="A14" s="5" t="s">
        <v>25</v>
      </c>
      <c r="B14" s="5" t="s">
        <v>21</v>
      </c>
      <c r="C14" s="5"/>
      <c r="D14" s="5"/>
      <c r="E14" s="11"/>
      <c r="F14" s="11"/>
      <c r="G14" s="5"/>
    </row>
    <row r="15" spans="1:7" x14ac:dyDescent="0.6">
      <c r="A15" s="24" t="s">
        <v>6</v>
      </c>
      <c r="B15" s="25"/>
      <c r="C15" s="26"/>
      <c r="D15" s="12">
        <f>SUM(D5:D14)</f>
        <v>2723000</v>
      </c>
      <c r="E15" s="12">
        <f t="shared" ref="E15:G15" si="0">SUM(E5:E14)</f>
        <v>0</v>
      </c>
      <c r="F15" s="12">
        <f t="shared" si="0"/>
        <v>50000</v>
      </c>
      <c r="G15" s="12">
        <f t="shared" si="0"/>
        <v>50000</v>
      </c>
    </row>
    <row r="17" spans="1:1" x14ac:dyDescent="0.6">
      <c r="A17" s="1" t="s">
        <v>7</v>
      </c>
    </row>
  </sheetData>
  <mergeCells count="4">
    <mergeCell ref="A1:G1"/>
    <mergeCell ref="A2:G2"/>
    <mergeCell ref="A3:G3"/>
    <mergeCell ref="A15:C15"/>
  </mergeCells>
  <pageMargins left="0.7" right="0.23" top="0.75" bottom="0.75" header="0.3" footer="0.3"/>
  <pageSetup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view="pageBreakPreview" zoomScale="80" zoomScaleNormal="100" zoomScaleSheetLayoutView="80" workbookViewId="0">
      <selection activeCell="A4" sqref="A4"/>
    </sheetView>
  </sheetViews>
  <sheetFormatPr defaultColWidth="9.09765625" defaultRowHeight="21" x14ac:dyDescent="0.6"/>
  <cols>
    <col min="1" max="1" width="11.59765625" style="1" customWidth="1"/>
    <col min="2" max="2" width="18.69921875" style="1" customWidth="1"/>
    <col min="3" max="3" width="16.19921875" style="1" customWidth="1"/>
    <col min="4" max="6" width="14.19921875" style="1" customWidth="1"/>
    <col min="7" max="7" width="12" style="1" customWidth="1"/>
    <col min="8" max="16384" width="9.09765625" style="1"/>
  </cols>
  <sheetData>
    <row r="1" spans="1:7" x14ac:dyDescent="0.6">
      <c r="A1" s="27" t="s">
        <v>69</v>
      </c>
      <c r="B1" s="27"/>
      <c r="C1" s="27"/>
      <c r="D1" s="27"/>
      <c r="E1" s="27"/>
      <c r="F1" s="27"/>
      <c r="G1" s="27"/>
    </row>
    <row r="2" spans="1:7" x14ac:dyDescent="0.6">
      <c r="A2" s="27" t="s">
        <v>61</v>
      </c>
      <c r="B2" s="27"/>
      <c r="C2" s="27"/>
      <c r="D2" s="27"/>
      <c r="E2" s="27"/>
      <c r="F2" s="27"/>
      <c r="G2" s="27"/>
    </row>
    <row r="3" spans="1:7" x14ac:dyDescent="0.6">
      <c r="A3" s="28" t="s">
        <v>73</v>
      </c>
      <c r="B3" s="28"/>
      <c r="C3" s="28"/>
      <c r="D3" s="28"/>
      <c r="E3" s="28"/>
      <c r="F3" s="28"/>
      <c r="G3" s="28"/>
    </row>
    <row r="4" spans="1:7" s="6" customFormat="1" ht="42" x14ac:dyDescent="0.6">
      <c r="A4" s="7" t="s">
        <v>1</v>
      </c>
      <c r="B4" s="7" t="s">
        <v>2</v>
      </c>
      <c r="C4" s="7" t="s">
        <v>3</v>
      </c>
      <c r="D4" s="7" t="s">
        <v>4</v>
      </c>
      <c r="E4" s="7" t="s">
        <v>62</v>
      </c>
      <c r="F4" s="7" t="s">
        <v>63</v>
      </c>
      <c r="G4" s="7" t="s">
        <v>6</v>
      </c>
    </row>
    <row r="5" spans="1:7" x14ac:dyDescent="0.6">
      <c r="A5" s="3" t="s">
        <v>11</v>
      </c>
      <c r="B5" s="3" t="s">
        <v>12</v>
      </c>
      <c r="C5" s="3"/>
      <c r="D5" s="3"/>
      <c r="E5" s="3"/>
      <c r="F5" s="3"/>
      <c r="G5" s="3"/>
    </row>
    <row r="6" spans="1:7" x14ac:dyDescent="0.6">
      <c r="A6" s="4"/>
      <c r="B6" s="4" t="s">
        <v>13</v>
      </c>
      <c r="C6" s="4"/>
      <c r="D6" s="4"/>
      <c r="E6" s="4"/>
      <c r="F6" s="4"/>
      <c r="G6" s="4"/>
    </row>
    <row r="7" spans="1:7" x14ac:dyDescent="0.6">
      <c r="A7" s="4" t="s">
        <v>22</v>
      </c>
      <c r="B7" s="4" t="s">
        <v>14</v>
      </c>
      <c r="C7" s="4"/>
      <c r="D7" s="4"/>
      <c r="E7" s="4"/>
      <c r="F7" s="4"/>
      <c r="G7" s="4"/>
    </row>
    <row r="8" spans="1:7" x14ac:dyDescent="0.6">
      <c r="A8" s="4"/>
      <c r="B8" s="4" t="s">
        <v>15</v>
      </c>
      <c r="C8" s="4" t="s">
        <v>67</v>
      </c>
      <c r="D8" s="10">
        <v>40000</v>
      </c>
      <c r="E8" s="10">
        <f>[1]กันยายน!$T$64</f>
        <v>19800</v>
      </c>
      <c r="F8" s="10"/>
      <c r="G8" s="10">
        <f>SUM(E8:F8)</f>
        <v>19800</v>
      </c>
    </row>
    <row r="9" spans="1:7" x14ac:dyDescent="0.6">
      <c r="A9" s="4"/>
      <c r="B9" s="4" t="s">
        <v>16</v>
      </c>
      <c r="C9" s="4"/>
      <c r="D9" s="10"/>
      <c r="E9" s="10"/>
      <c r="F9" s="10"/>
      <c r="G9" s="10">
        <f t="shared" ref="G9:G14" si="0">SUM(E9:F9)</f>
        <v>0</v>
      </c>
    </row>
    <row r="10" spans="1:7" x14ac:dyDescent="0.6">
      <c r="A10" s="4"/>
      <c r="B10" s="4" t="s">
        <v>17</v>
      </c>
      <c r="C10" s="4"/>
      <c r="D10" s="10"/>
      <c r="E10" s="10"/>
      <c r="F10" s="10"/>
      <c r="G10" s="10">
        <f t="shared" si="0"/>
        <v>0</v>
      </c>
    </row>
    <row r="11" spans="1:7" x14ac:dyDescent="0.6">
      <c r="A11" s="4" t="s">
        <v>23</v>
      </c>
      <c r="B11" s="4" t="s">
        <v>18</v>
      </c>
      <c r="C11" s="4"/>
      <c r="D11" s="10"/>
      <c r="E11" s="10"/>
      <c r="F11" s="10"/>
      <c r="G11" s="10">
        <f t="shared" si="0"/>
        <v>0</v>
      </c>
    </row>
    <row r="12" spans="1:7" x14ac:dyDescent="0.6">
      <c r="A12" s="4"/>
      <c r="B12" s="4" t="s">
        <v>19</v>
      </c>
      <c r="C12" s="4"/>
      <c r="D12" s="10"/>
      <c r="E12" s="10"/>
      <c r="F12" s="10"/>
      <c r="G12" s="10">
        <f t="shared" si="0"/>
        <v>0</v>
      </c>
    </row>
    <row r="13" spans="1:7" x14ac:dyDescent="0.6">
      <c r="A13" s="4" t="s">
        <v>24</v>
      </c>
      <c r="B13" s="4" t="s">
        <v>20</v>
      </c>
      <c r="C13" s="4"/>
      <c r="D13" s="10"/>
      <c r="E13" s="10"/>
      <c r="F13" s="10"/>
      <c r="G13" s="10">
        <f t="shared" si="0"/>
        <v>0</v>
      </c>
    </row>
    <row r="14" spans="1:7" x14ac:dyDescent="0.6">
      <c r="A14" s="5" t="s">
        <v>25</v>
      </c>
      <c r="B14" s="5" t="s">
        <v>21</v>
      </c>
      <c r="C14" s="5"/>
      <c r="D14" s="11"/>
      <c r="E14" s="11"/>
      <c r="F14" s="11"/>
      <c r="G14" s="10">
        <f t="shared" si="0"/>
        <v>0</v>
      </c>
    </row>
    <row r="15" spans="1:7" x14ac:dyDescent="0.6">
      <c r="A15" s="24" t="s">
        <v>6</v>
      </c>
      <c r="B15" s="25"/>
      <c r="C15" s="26"/>
      <c r="D15" s="12">
        <f>SUM(D8:D14)</f>
        <v>40000</v>
      </c>
      <c r="E15" s="12">
        <f t="shared" ref="E15:G15" si="1">SUM(E8:E14)</f>
        <v>19800</v>
      </c>
      <c r="F15" s="12">
        <f t="shared" si="1"/>
        <v>0</v>
      </c>
      <c r="G15" s="12">
        <f t="shared" si="1"/>
        <v>19800</v>
      </c>
    </row>
    <row r="17" spans="1:1" x14ac:dyDescent="0.6">
      <c r="A17" s="1" t="s">
        <v>7</v>
      </c>
    </row>
  </sheetData>
  <mergeCells count="4">
    <mergeCell ref="A1:G1"/>
    <mergeCell ref="A2:G2"/>
    <mergeCell ref="A3:G3"/>
    <mergeCell ref="A15:C15"/>
  </mergeCells>
  <pageMargins left="0.7" right="0.7" top="0.75" bottom="0.75" header="0.3" footer="0.3"/>
  <pageSetup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4" sqref="A4"/>
    </sheetView>
  </sheetViews>
  <sheetFormatPr defaultColWidth="9.09765625" defaultRowHeight="21" x14ac:dyDescent="0.6"/>
  <cols>
    <col min="1" max="1" width="11.59765625" style="1" customWidth="1"/>
    <col min="2" max="2" width="18.69921875" style="1" customWidth="1"/>
    <col min="3" max="3" width="9.59765625" style="1" customWidth="1"/>
    <col min="4" max="4" width="9.3984375" style="1" customWidth="1"/>
    <col min="5" max="5" width="9.5" style="1" customWidth="1"/>
    <col min="6" max="6" width="9.09765625" style="1" customWidth="1"/>
    <col min="7" max="7" width="10.19921875" style="1" customWidth="1"/>
    <col min="8" max="8" width="9.8984375" style="1" customWidth="1"/>
    <col min="9" max="16384" width="9.09765625" style="1"/>
  </cols>
  <sheetData>
    <row r="1" spans="1:8" x14ac:dyDescent="0.6">
      <c r="A1" s="27" t="s">
        <v>69</v>
      </c>
      <c r="B1" s="27"/>
      <c r="C1" s="27"/>
      <c r="D1" s="27"/>
      <c r="E1" s="27"/>
      <c r="F1" s="27"/>
      <c r="G1" s="27"/>
      <c r="H1" s="27"/>
    </row>
    <row r="2" spans="1:8" x14ac:dyDescent="0.6">
      <c r="A2" s="27" t="s">
        <v>70</v>
      </c>
      <c r="B2" s="27"/>
      <c r="C2" s="27"/>
      <c r="D2" s="27"/>
      <c r="E2" s="27"/>
      <c r="F2" s="27"/>
      <c r="G2" s="27"/>
      <c r="H2" s="27"/>
    </row>
    <row r="3" spans="1:8" x14ac:dyDescent="0.6">
      <c r="A3" s="28" t="s">
        <v>73</v>
      </c>
      <c r="B3" s="28"/>
      <c r="C3" s="28"/>
      <c r="D3" s="28"/>
      <c r="E3" s="28"/>
      <c r="F3" s="28"/>
      <c r="G3" s="28"/>
      <c r="H3" s="28"/>
    </row>
    <row r="4" spans="1:8" s="6" customFormat="1" ht="42" x14ac:dyDescent="0.6">
      <c r="A4" s="7" t="s">
        <v>1</v>
      </c>
      <c r="B4" s="7" t="s">
        <v>2</v>
      </c>
      <c r="C4" s="7" t="s">
        <v>3</v>
      </c>
      <c r="D4" s="7" t="s">
        <v>4</v>
      </c>
      <c r="E4" s="7" t="s">
        <v>64</v>
      </c>
      <c r="F4" s="7" t="s">
        <v>65</v>
      </c>
      <c r="G4" s="7" t="s">
        <v>66</v>
      </c>
      <c r="H4" s="7" t="s">
        <v>6</v>
      </c>
    </row>
    <row r="5" spans="1:8" x14ac:dyDescent="0.6">
      <c r="A5" s="3" t="s">
        <v>11</v>
      </c>
      <c r="B5" s="3" t="s">
        <v>12</v>
      </c>
      <c r="C5" s="3"/>
      <c r="D5" s="9"/>
      <c r="E5" s="9"/>
      <c r="F5" s="9"/>
      <c r="G5" s="9"/>
      <c r="H5" s="9"/>
    </row>
    <row r="6" spans="1:8" x14ac:dyDescent="0.6">
      <c r="A6" s="4"/>
      <c r="B6" s="4" t="s">
        <v>13</v>
      </c>
      <c r="C6" s="4"/>
      <c r="D6" s="10"/>
      <c r="E6" s="10"/>
      <c r="F6" s="10"/>
      <c r="G6" s="10"/>
      <c r="H6" s="10"/>
    </row>
    <row r="7" spans="1:8" x14ac:dyDescent="0.6">
      <c r="A7" s="4" t="s">
        <v>22</v>
      </c>
      <c r="B7" s="4" t="s">
        <v>14</v>
      </c>
      <c r="C7" s="4"/>
      <c r="D7" s="10"/>
      <c r="E7" s="10"/>
      <c r="F7" s="10"/>
      <c r="G7" s="10"/>
      <c r="H7" s="10"/>
    </row>
    <row r="8" spans="1:8" x14ac:dyDescent="0.6">
      <c r="A8" s="4"/>
      <c r="B8" s="4" t="s">
        <v>15</v>
      </c>
      <c r="C8" s="4"/>
      <c r="D8" s="10">
        <v>40000</v>
      </c>
      <c r="E8" s="10">
        <f>[2]กันยายน!$U$64</f>
        <v>0</v>
      </c>
      <c r="F8" s="10"/>
      <c r="G8" s="10"/>
      <c r="H8" s="10">
        <f>SUM(E8:G8)</f>
        <v>0</v>
      </c>
    </row>
    <row r="9" spans="1:8" x14ac:dyDescent="0.6">
      <c r="A9" s="4"/>
      <c r="B9" s="4" t="s">
        <v>16</v>
      </c>
      <c r="C9" s="4"/>
      <c r="D9" s="10">
        <v>30000</v>
      </c>
      <c r="E9" s="10">
        <f>[1]กันยายน!$U$81</f>
        <v>29799</v>
      </c>
      <c r="F9" s="10"/>
      <c r="G9" s="10"/>
      <c r="H9" s="10">
        <f>SUM(E9:G9)</f>
        <v>29799</v>
      </c>
    </row>
    <row r="10" spans="1:8" x14ac:dyDescent="0.6">
      <c r="A10" s="4"/>
      <c r="B10" s="4" t="s">
        <v>17</v>
      </c>
      <c r="C10" s="4"/>
      <c r="D10" s="10">
        <v>150000</v>
      </c>
      <c r="E10" s="10">
        <f>[1]กันยายน!$U$99</f>
        <v>71472.55</v>
      </c>
      <c r="F10" s="10"/>
      <c r="G10" s="10"/>
      <c r="H10" s="10">
        <f>SUM(E10:G10)</f>
        <v>71472.55</v>
      </c>
    </row>
    <row r="11" spans="1:8" x14ac:dyDescent="0.6">
      <c r="A11" s="4" t="s">
        <v>23</v>
      </c>
      <c r="B11" s="4" t="s">
        <v>18</v>
      </c>
      <c r="C11" s="4"/>
      <c r="D11" s="10"/>
      <c r="E11" s="10"/>
      <c r="F11" s="10"/>
      <c r="G11" s="10"/>
      <c r="H11" s="10"/>
    </row>
    <row r="12" spans="1:8" x14ac:dyDescent="0.6">
      <c r="A12" s="4"/>
      <c r="B12" s="4" t="s">
        <v>19</v>
      </c>
      <c r="C12" s="4"/>
      <c r="D12" s="10"/>
      <c r="E12" s="10"/>
      <c r="F12" s="10"/>
      <c r="G12" s="10"/>
      <c r="H12" s="10"/>
    </row>
    <row r="13" spans="1:8" x14ac:dyDescent="0.6">
      <c r="A13" s="4" t="s">
        <v>24</v>
      </c>
      <c r="B13" s="4" t="s">
        <v>20</v>
      </c>
      <c r="C13" s="4"/>
      <c r="D13" s="10"/>
      <c r="E13" s="10"/>
      <c r="F13" s="10"/>
      <c r="G13" s="10"/>
      <c r="H13" s="10">
        <f t="shared" ref="H13:H14" si="0">SUM(D13:G13)</f>
        <v>0</v>
      </c>
    </row>
    <row r="14" spans="1:8" x14ac:dyDescent="0.6">
      <c r="A14" s="5" t="s">
        <v>25</v>
      </c>
      <c r="B14" s="5" t="s">
        <v>21</v>
      </c>
      <c r="C14" s="5"/>
      <c r="D14" s="11"/>
      <c r="E14" s="11"/>
      <c r="F14" s="11"/>
      <c r="G14" s="11"/>
      <c r="H14" s="10">
        <f t="shared" si="0"/>
        <v>0</v>
      </c>
    </row>
    <row r="15" spans="1:8" x14ac:dyDescent="0.6">
      <c r="A15" s="24" t="s">
        <v>6</v>
      </c>
      <c r="B15" s="25"/>
      <c r="C15" s="26"/>
      <c r="D15" s="12">
        <f>SUM(D5:D14)</f>
        <v>220000</v>
      </c>
      <c r="E15" s="12">
        <f t="shared" ref="E15:H15" si="1">SUM(E5:E14)</f>
        <v>101271.55</v>
      </c>
      <c r="F15" s="12">
        <f t="shared" si="1"/>
        <v>0</v>
      </c>
      <c r="G15" s="12">
        <f t="shared" si="1"/>
        <v>0</v>
      </c>
      <c r="H15" s="12">
        <f t="shared" si="1"/>
        <v>101271.55</v>
      </c>
    </row>
    <row r="17" spans="1:1" x14ac:dyDescent="0.6">
      <c r="A17" s="1" t="s">
        <v>7</v>
      </c>
    </row>
  </sheetData>
  <mergeCells count="4">
    <mergeCell ref="A1:H1"/>
    <mergeCell ref="A2:H2"/>
    <mergeCell ref="A3:H3"/>
    <mergeCell ref="A15:C1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activeCell="D7" sqref="D7"/>
    </sheetView>
  </sheetViews>
  <sheetFormatPr defaultColWidth="9.09765625" defaultRowHeight="21" x14ac:dyDescent="0.6"/>
  <cols>
    <col min="1" max="1" width="19.59765625" style="1" customWidth="1"/>
    <col min="2" max="2" width="27.3984375" style="1" customWidth="1"/>
    <col min="3" max="3" width="21" style="1" customWidth="1"/>
    <col min="4" max="4" width="16.8984375" style="1" customWidth="1"/>
    <col min="5" max="5" width="6.69921875" style="1" customWidth="1"/>
    <col min="6" max="6" width="8" style="19" customWidth="1"/>
    <col min="7" max="8" width="13.59765625" style="1" bestFit="1" customWidth="1"/>
    <col min="9" max="16384" width="9.09765625" style="1"/>
  </cols>
  <sheetData>
    <row r="1" spans="1:8" x14ac:dyDescent="0.6">
      <c r="A1" s="27" t="s">
        <v>69</v>
      </c>
      <c r="B1" s="27"/>
      <c r="C1" s="27"/>
      <c r="D1" s="27"/>
      <c r="E1" s="21"/>
      <c r="F1" s="21"/>
    </row>
    <row r="2" spans="1:8" x14ac:dyDescent="0.6">
      <c r="A2" s="27" t="s">
        <v>68</v>
      </c>
      <c r="B2" s="27"/>
      <c r="C2" s="27"/>
      <c r="D2" s="27"/>
      <c r="E2" s="21"/>
      <c r="F2" s="21"/>
    </row>
    <row r="3" spans="1:8" x14ac:dyDescent="0.6">
      <c r="A3" s="28" t="s">
        <v>73</v>
      </c>
      <c r="B3" s="28"/>
      <c r="C3" s="28"/>
      <c r="D3" s="28"/>
      <c r="E3" s="22"/>
      <c r="F3" s="22"/>
    </row>
    <row r="4" spans="1:8" s="6" customFormat="1" x14ac:dyDescent="0.6">
      <c r="A4" s="7" t="s">
        <v>1</v>
      </c>
      <c r="B4" s="7" t="s">
        <v>2</v>
      </c>
      <c r="C4" s="7" t="s">
        <v>3</v>
      </c>
      <c r="D4" s="7" t="s">
        <v>4</v>
      </c>
      <c r="F4" s="20"/>
    </row>
    <row r="5" spans="1:8" s="6" customFormat="1" x14ac:dyDescent="0.6">
      <c r="A5" s="13" t="s">
        <v>5</v>
      </c>
      <c r="B5" s="13"/>
      <c r="C5" s="13"/>
      <c r="D5" s="14">
        <f>งบกลาง!D5</f>
        <v>8055880</v>
      </c>
      <c r="F5" s="20"/>
    </row>
    <row r="6" spans="1:8" x14ac:dyDescent="0.6">
      <c r="A6" s="4" t="s">
        <v>11</v>
      </c>
      <c r="B6" s="4" t="s">
        <v>12</v>
      </c>
      <c r="C6" s="4"/>
      <c r="D6" s="16">
        <f>บริหารงานทั่วไป!D5+รักษาความสงบภายใน!D5+การศึกษา!D5+สาธารณสุข!D5+สังคมสงเคราะห์!D5+เคหะและชุมชน!D5+สร้างความเข้มแข็งของชุมชน!D5+ศาสนาวัฒนธรรม!D5+อุตสาหกรรม!D5+เกษตร!D5+การพาณิชย์!H5</f>
        <v>2743720</v>
      </c>
    </row>
    <row r="7" spans="1:8" x14ac:dyDescent="0.6">
      <c r="A7" s="4"/>
      <c r="B7" s="4" t="s">
        <v>13</v>
      </c>
      <c r="C7" s="4"/>
      <c r="D7" s="16">
        <f>บริหารงานทั่วไป!D6+รักษาความสงบภายใน!D6+การศึกษา!D6+สาธารณสุข!D6+สังคมสงเคราะห์!D6+เคหะและชุมชน!D6+สร้างความเข้มแข็งของชุมชน!D6+ศาสนาวัฒนธรรม!D6+อุตสาหกรรม!D6+เกษตร!D6</f>
        <v>7978520</v>
      </c>
      <c r="G7" s="18"/>
    </row>
    <row r="8" spans="1:8" x14ac:dyDescent="0.6">
      <c r="A8" s="4" t="s">
        <v>22</v>
      </c>
      <c r="B8" s="4" t="s">
        <v>14</v>
      </c>
      <c r="C8" s="4"/>
      <c r="D8" s="16">
        <f>บริหารงานทั่วไป!D7+รักษาความสงบภายใน!D7+การศึกษา!D7+สาธารณสุข!D7+สังคมสงเคราะห์!D7+เคหะและชุมชน!D7+สร้างความเข้มแข็งของชุมชน!D7+ศาสนาวัฒนธรรม!D7+อุตสาหกรรม!D7+เกษตร!D7</f>
        <v>642090</v>
      </c>
    </row>
    <row r="9" spans="1:8" x14ac:dyDescent="0.6">
      <c r="A9" s="4"/>
      <c r="B9" s="4" t="s">
        <v>15</v>
      </c>
      <c r="C9" s="4"/>
      <c r="D9" s="16">
        <f>บริหารงานทั่วไป!D8+รักษาความสงบภายใน!D8+การศึกษา!D8+สาธารณสุข!D8+สังคมสงเคราะห์!D8+เคหะและชุมชน!D8+สร้างความเข้มแข็งของชุมชน!D8+ศาสนาวัฒนธรรม!D8+อุตสาหกรรม!D8+เกษตร!D8+การพาณิชย์!D8</f>
        <v>4056180</v>
      </c>
    </row>
    <row r="10" spans="1:8" x14ac:dyDescent="0.6">
      <c r="A10" s="4"/>
      <c r="B10" s="4" t="s">
        <v>16</v>
      </c>
      <c r="C10" s="4"/>
      <c r="D10" s="16">
        <f>บริหารงานทั่วไป!D9+รักษาความสงบภายใน!D9+การศึกษา!D9+สาธารณสุข!D9+เคหะและชุมชน!D9+การพาณิชย์!D9</f>
        <v>1889370</v>
      </c>
    </row>
    <row r="11" spans="1:8" x14ac:dyDescent="0.6">
      <c r="A11" s="4"/>
      <c r="B11" s="4" t="s">
        <v>17</v>
      </c>
      <c r="C11" s="4"/>
      <c r="D11" s="16">
        <f>บริหารงานทั่วไป!D10+การพาณิชย์!D10</f>
        <v>375000</v>
      </c>
    </row>
    <row r="12" spans="1:8" x14ac:dyDescent="0.6">
      <c r="A12" s="4" t="s">
        <v>23</v>
      </c>
      <c r="B12" s="4" t="s">
        <v>18</v>
      </c>
      <c r="C12" s="4"/>
      <c r="D12" s="16">
        <f>บริหารงานทั่วไป!D11+รักษาความสงบภายใน!D11+การศึกษา!D11+สาธารณสุข!D11+สังคมสงเคราะห์!D11+เคหะและชุมชน!D11+สร้างความเข้มแข็งของชุมชน!D11+ศาสนาวัฒนธรรม!D11+อุตสาหกรรม!D11+เกษตร!D11</f>
        <v>383540</v>
      </c>
    </row>
    <row r="13" spans="1:8" x14ac:dyDescent="0.6">
      <c r="A13" s="4"/>
      <c r="B13" s="4" t="s">
        <v>19</v>
      </c>
      <c r="C13" s="4"/>
      <c r="D13" s="16">
        <f>บริหารงานทั่วไป!D12+รักษาความสงบภายใน!D12+การศึกษา!D12+สาธารณสุข!D12+สังคมสงเคราะห์!D12+เคหะและชุมชน!D12+สร้างความเข้มแข็งของชุมชน!D12+ศาสนาวัฒนธรรม!D12+อุตสาหกรรม!D12+เกษตร!D12+การพาณิชย์!D12</f>
        <v>2723000</v>
      </c>
    </row>
    <row r="14" spans="1:8" x14ac:dyDescent="0.6">
      <c r="A14" s="4" t="s">
        <v>24</v>
      </c>
      <c r="B14" s="4" t="s">
        <v>20</v>
      </c>
      <c r="C14" s="4"/>
      <c r="D14" s="16">
        <f>บริหารงานทั่วไป!D13+รักษาความสงบภายใน!D13+การศึกษา!D13+สาธารณสุข!D13+สังคมสงเคราะห์!D13+เคหะและชุมชน!D13+สร้างความเข้มแข็งของชุมชน!D13+ศาสนาวัฒนธรรม!D13+อุตสาหกรรม!D13+เกษตร!D13</f>
        <v>0</v>
      </c>
    </row>
    <row r="15" spans="1:8" x14ac:dyDescent="0.6">
      <c r="A15" s="5" t="s">
        <v>25</v>
      </c>
      <c r="B15" s="5" t="s">
        <v>21</v>
      </c>
      <c r="C15" s="5"/>
      <c r="D15" s="17">
        <f>บริหารงานทั่วไป!D14+รักษาความสงบภายใน!D14+การศึกษา!D14+สาธารณสุข!D14+สังคมสงเคราะห์!D14+เคหะและชุมชน!D14+สร้างความเข้มแข็งของชุมชน!D14+ศาสนาวัฒนธรรม!D14+อุตสาหกรรม!D14+เกษตร!D14</f>
        <v>1640000</v>
      </c>
    </row>
    <row r="16" spans="1:8" x14ac:dyDescent="0.6">
      <c r="A16" s="24" t="s">
        <v>6</v>
      </c>
      <c r="B16" s="25"/>
      <c r="C16" s="26"/>
      <c r="D16" s="15">
        <f>SUM(D5:D15)</f>
        <v>30487300</v>
      </c>
      <c r="G16" s="19">
        <v>30487300</v>
      </c>
      <c r="H16" s="18">
        <f>D16-G16</f>
        <v>0</v>
      </c>
    </row>
    <row r="18" spans="1:1" x14ac:dyDescent="0.6">
      <c r="A18" s="1" t="s">
        <v>7</v>
      </c>
    </row>
  </sheetData>
  <mergeCells count="4">
    <mergeCell ref="A1:D1"/>
    <mergeCell ref="A2:D2"/>
    <mergeCell ref="A3:D3"/>
    <mergeCell ref="A16:C16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A4" sqref="A4"/>
    </sheetView>
  </sheetViews>
  <sheetFormatPr defaultColWidth="9.09765625" defaultRowHeight="21" x14ac:dyDescent="0.6"/>
  <cols>
    <col min="1" max="1" width="11.59765625" style="1" customWidth="1"/>
    <col min="2" max="2" width="18.69921875" style="1" customWidth="1"/>
    <col min="3" max="3" width="16.19921875" style="1" customWidth="1"/>
    <col min="4" max="5" width="14.19921875" style="1" customWidth="1"/>
    <col min="6" max="6" width="11.69921875" style="1" customWidth="1"/>
    <col min="7" max="7" width="14.8984375" style="1" customWidth="1"/>
    <col min="8" max="8" width="13.69921875" style="1" customWidth="1"/>
    <col min="9" max="16384" width="9.09765625" style="1"/>
  </cols>
  <sheetData>
    <row r="1" spans="1:8" x14ac:dyDescent="0.6">
      <c r="A1" s="27" t="s">
        <v>69</v>
      </c>
      <c r="B1" s="27"/>
      <c r="C1" s="27"/>
      <c r="D1" s="27"/>
      <c r="E1" s="27"/>
      <c r="F1" s="27"/>
      <c r="G1" s="27"/>
      <c r="H1" s="27"/>
    </row>
    <row r="2" spans="1:8" x14ac:dyDescent="0.6">
      <c r="A2" s="27" t="s">
        <v>26</v>
      </c>
      <c r="B2" s="27"/>
      <c r="C2" s="27"/>
      <c r="D2" s="27"/>
      <c r="E2" s="27"/>
      <c r="F2" s="27"/>
      <c r="G2" s="27"/>
      <c r="H2" s="27"/>
    </row>
    <row r="3" spans="1:8" x14ac:dyDescent="0.6">
      <c r="A3" s="28" t="s">
        <v>73</v>
      </c>
      <c r="B3" s="28"/>
      <c r="C3" s="28"/>
      <c r="D3" s="28"/>
      <c r="E3" s="28"/>
      <c r="F3" s="28"/>
      <c r="G3" s="28"/>
      <c r="H3" s="28"/>
    </row>
    <row r="4" spans="1:8" s="6" customFormat="1" ht="42" x14ac:dyDescent="0.6">
      <c r="A4" s="7" t="s">
        <v>1</v>
      </c>
      <c r="B4" s="7" t="s">
        <v>2</v>
      </c>
      <c r="C4" s="7" t="s">
        <v>3</v>
      </c>
      <c r="D4" s="7" t="s">
        <v>4</v>
      </c>
      <c r="E4" s="7" t="s">
        <v>8</v>
      </c>
      <c r="F4" s="7" t="s">
        <v>9</v>
      </c>
      <c r="G4" s="7" t="s">
        <v>10</v>
      </c>
      <c r="H4" s="7" t="s">
        <v>6</v>
      </c>
    </row>
    <row r="5" spans="1:8" x14ac:dyDescent="0.6">
      <c r="A5" s="3" t="s">
        <v>11</v>
      </c>
      <c r="B5" s="3" t="s">
        <v>12</v>
      </c>
      <c r="C5" s="3" t="s">
        <v>67</v>
      </c>
      <c r="D5" s="9">
        <v>2743720</v>
      </c>
      <c r="E5" s="10">
        <f>[1]กันยายน!$C$26</f>
        <v>2717720</v>
      </c>
      <c r="F5" s="9"/>
      <c r="G5" s="9"/>
      <c r="H5" s="9">
        <f>SUM(E5:G5)</f>
        <v>2717720</v>
      </c>
    </row>
    <row r="6" spans="1:8" x14ac:dyDescent="0.6">
      <c r="A6" s="4"/>
      <c r="B6" s="4" t="s">
        <v>13</v>
      </c>
      <c r="C6" s="4" t="s">
        <v>67</v>
      </c>
      <c r="D6" s="10">
        <f>3948840+1333680</f>
        <v>5282520</v>
      </c>
      <c r="E6" s="10">
        <f>[1]กันยายน!$C$37</f>
        <v>3435487</v>
      </c>
      <c r="F6" s="10"/>
      <c r="G6" s="10">
        <f>[1]กันยายน!$D$37</f>
        <v>963915</v>
      </c>
      <c r="H6" s="10">
        <f>SUM(E6:G6)</f>
        <v>4399402</v>
      </c>
    </row>
    <row r="7" spans="1:8" x14ac:dyDescent="0.6">
      <c r="A7" s="4" t="s">
        <v>22</v>
      </c>
      <c r="B7" s="4" t="s">
        <v>14</v>
      </c>
      <c r="C7" s="4" t="s">
        <v>67</v>
      </c>
      <c r="D7" s="10">
        <f>315000+81820</f>
        <v>396820</v>
      </c>
      <c r="E7" s="10">
        <f>[1]กันยายน!$C$57</f>
        <v>180645</v>
      </c>
      <c r="F7" s="10"/>
      <c r="G7" s="10">
        <f>[1]กันยายน!$D$57</f>
        <v>21200</v>
      </c>
      <c r="H7" s="10">
        <f t="shared" ref="H7:H14" si="0">SUM(E7:G7)</f>
        <v>201845</v>
      </c>
    </row>
    <row r="8" spans="1:8" x14ac:dyDescent="0.6">
      <c r="A8" s="4"/>
      <c r="B8" s="4" t="s">
        <v>15</v>
      </c>
      <c r="C8" s="4" t="s">
        <v>67</v>
      </c>
      <c r="D8" s="10">
        <f>1322580+280000</f>
        <v>1602580</v>
      </c>
      <c r="E8" s="10">
        <f>[1]กันยายน!$C$64</f>
        <v>823848</v>
      </c>
      <c r="F8" s="10"/>
      <c r="G8" s="10">
        <f>[1]กันยายน!$D$64</f>
        <v>5370</v>
      </c>
      <c r="H8" s="10">
        <f t="shared" si="0"/>
        <v>829218</v>
      </c>
    </row>
    <row r="9" spans="1:8" x14ac:dyDescent="0.6">
      <c r="A9" s="4"/>
      <c r="B9" s="4" t="s">
        <v>16</v>
      </c>
      <c r="C9" s="4" t="s">
        <v>67</v>
      </c>
      <c r="D9" s="10">
        <f>310000+100000</f>
        <v>410000</v>
      </c>
      <c r="E9" s="10">
        <f>[1]กันยายน!$C$81</f>
        <v>237878</v>
      </c>
      <c r="F9" s="10"/>
      <c r="G9" s="10">
        <f>[1]กันยายน!$D$81</f>
        <v>82352.899999999994</v>
      </c>
      <c r="H9" s="10">
        <f t="shared" si="0"/>
        <v>320230.90000000002</v>
      </c>
    </row>
    <row r="10" spans="1:8" x14ac:dyDescent="0.6">
      <c r="A10" s="4"/>
      <c r="B10" s="4" t="s">
        <v>17</v>
      </c>
      <c r="C10" s="4" t="s">
        <v>67</v>
      </c>
      <c r="D10" s="10">
        <f>225000</f>
        <v>225000</v>
      </c>
      <c r="E10" s="10">
        <f>[1]กันยายน!$C$99</f>
        <v>212784.08</v>
      </c>
      <c r="F10" s="10"/>
      <c r="G10" s="10"/>
      <c r="H10" s="10">
        <f t="shared" si="0"/>
        <v>212784.08</v>
      </c>
    </row>
    <row r="11" spans="1:8" x14ac:dyDescent="0.6">
      <c r="A11" s="4" t="s">
        <v>23</v>
      </c>
      <c r="B11" s="4" t="s">
        <v>18</v>
      </c>
      <c r="C11" s="4" t="s">
        <v>67</v>
      </c>
      <c r="D11" s="10">
        <f>135550+77900</f>
        <v>213450</v>
      </c>
      <c r="E11" s="10">
        <f>[1]กันยายน!$C$112</f>
        <v>182390</v>
      </c>
      <c r="F11" s="10"/>
      <c r="G11" s="10">
        <f>[1]กันยายน!$D$112</f>
        <v>77800</v>
      </c>
      <c r="H11" s="10">
        <f t="shared" si="0"/>
        <v>260190</v>
      </c>
    </row>
    <row r="12" spans="1:8" x14ac:dyDescent="0.6">
      <c r="A12" s="4"/>
      <c r="B12" s="4" t="s">
        <v>19</v>
      </c>
      <c r="C12" s="4" t="s">
        <v>67</v>
      </c>
      <c r="D12" s="10"/>
      <c r="E12" s="10"/>
      <c r="F12" s="10"/>
      <c r="G12" s="10"/>
      <c r="H12" s="10"/>
    </row>
    <row r="13" spans="1:8" x14ac:dyDescent="0.6">
      <c r="A13" s="4" t="s">
        <v>24</v>
      </c>
      <c r="B13" s="4" t="s">
        <v>20</v>
      </c>
      <c r="C13" s="4" t="s">
        <v>67</v>
      </c>
      <c r="D13" s="10"/>
      <c r="E13" s="10"/>
      <c r="F13" s="10"/>
      <c r="G13" s="10"/>
      <c r="H13" s="10"/>
    </row>
    <row r="14" spans="1:8" x14ac:dyDescent="0.6">
      <c r="A14" s="5" t="s">
        <v>25</v>
      </c>
      <c r="B14" s="5" t="s">
        <v>21</v>
      </c>
      <c r="C14" s="5" t="s">
        <v>67</v>
      </c>
      <c r="D14" s="11"/>
      <c r="E14" s="11"/>
      <c r="F14" s="11"/>
      <c r="G14" s="11"/>
      <c r="H14" s="10">
        <f t="shared" si="0"/>
        <v>0</v>
      </c>
    </row>
    <row r="15" spans="1:8" x14ac:dyDescent="0.6">
      <c r="A15" s="24" t="s">
        <v>6</v>
      </c>
      <c r="B15" s="25"/>
      <c r="C15" s="26"/>
      <c r="D15" s="12">
        <f>SUM(D5:D14)</f>
        <v>10874090</v>
      </c>
      <c r="E15" s="12">
        <f>SUM(E5:E14)</f>
        <v>7790752.0800000001</v>
      </c>
      <c r="F15" s="12">
        <f t="shared" ref="F15:H15" si="1">SUM(F5:F14)</f>
        <v>0</v>
      </c>
      <c r="G15" s="12">
        <f t="shared" si="1"/>
        <v>1150637.8999999999</v>
      </c>
      <c r="H15" s="12">
        <f t="shared" si="1"/>
        <v>8941389.9800000004</v>
      </c>
    </row>
    <row r="17" spans="1:1" x14ac:dyDescent="0.6">
      <c r="A17" s="1" t="s">
        <v>7</v>
      </c>
    </row>
  </sheetData>
  <mergeCells count="4">
    <mergeCell ref="A1:H1"/>
    <mergeCell ref="A2:H2"/>
    <mergeCell ref="A3:H3"/>
    <mergeCell ref="A15:C15"/>
  </mergeCells>
  <pageMargins left="0.7" right="0.19" top="0.75" bottom="0.75" header="0.3" footer="0.3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A4" sqref="A4"/>
    </sheetView>
  </sheetViews>
  <sheetFormatPr defaultColWidth="9.09765625" defaultRowHeight="21" x14ac:dyDescent="0.6"/>
  <cols>
    <col min="1" max="1" width="11.59765625" style="1" customWidth="1"/>
    <col min="2" max="2" width="18.69921875" style="1" customWidth="1"/>
    <col min="3" max="3" width="16.19921875" style="1" customWidth="1"/>
    <col min="4" max="5" width="14.19921875" style="1" customWidth="1"/>
    <col min="6" max="6" width="11.69921875" style="1" customWidth="1"/>
    <col min="7" max="7" width="12.69921875" style="1" customWidth="1"/>
    <col min="8" max="8" width="12" style="1" customWidth="1"/>
    <col min="9" max="16384" width="9.09765625" style="1"/>
  </cols>
  <sheetData>
    <row r="1" spans="1:8" x14ac:dyDescent="0.6">
      <c r="A1" s="27" t="s">
        <v>69</v>
      </c>
      <c r="B1" s="27"/>
      <c r="C1" s="27"/>
      <c r="D1" s="27"/>
      <c r="E1" s="27"/>
      <c r="F1" s="27"/>
      <c r="G1" s="27"/>
      <c r="H1" s="27"/>
    </row>
    <row r="2" spans="1:8" x14ac:dyDescent="0.6">
      <c r="A2" s="27" t="s">
        <v>27</v>
      </c>
      <c r="B2" s="27"/>
      <c r="C2" s="27"/>
      <c r="D2" s="27"/>
      <c r="E2" s="27"/>
      <c r="F2" s="27"/>
      <c r="G2" s="27"/>
      <c r="H2" s="27"/>
    </row>
    <row r="3" spans="1:8" x14ac:dyDescent="0.6">
      <c r="A3" s="28" t="s">
        <v>73</v>
      </c>
      <c r="B3" s="28"/>
      <c r="C3" s="28"/>
      <c r="D3" s="28"/>
      <c r="E3" s="28"/>
      <c r="F3" s="28"/>
      <c r="G3" s="28"/>
      <c r="H3" s="28"/>
    </row>
    <row r="4" spans="1:8" s="6" customFormat="1" ht="63" x14ac:dyDescent="0.6">
      <c r="A4" s="7" t="s">
        <v>1</v>
      </c>
      <c r="B4" s="7" t="s">
        <v>2</v>
      </c>
      <c r="C4" s="7" t="s">
        <v>3</v>
      </c>
      <c r="D4" s="7" t="s">
        <v>4</v>
      </c>
      <c r="E4" s="7" t="s">
        <v>28</v>
      </c>
      <c r="F4" s="7" t="s">
        <v>29</v>
      </c>
      <c r="G4" s="7" t="s">
        <v>30</v>
      </c>
      <c r="H4" s="7" t="s">
        <v>6</v>
      </c>
    </row>
    <row r="5" spans="1:8" x14ac:dyDescent="0.6">
      <c r="A5" s="3" t="s">
        <v>11</v>
      </c>
      <c r="B5" s="3" t="s">
        <v>12</v>
      </c>
      <c r="C5" s="3"/>
      <c r="D5" s="9"/>
      <c r="E5" s="9"/>
      <c r="F5" s="9"/>
      <c r="G5" s="9"/>
      <c r="H5" s="9"/>
    </row>
    <row r="6" spans="1:8" x14ac:dyDescent="0.6">
      <c r="A6" s="4"/>
      <c r="B6" s="4" t="s">
        <v>13</v>
      </c>
      <c r="C6" s="4"/>
      <c r="D6" s="10"/>
      <c r="E6" s="10"/>
      <c r="F6" s="10"/>
      <c r="G6" s="10"/>
      <c r="H6" s="10"/>
    </row>
    <row r="7" spans="1:8" x14ac:dyDescent="0.6">
      <c r="A7" s="4" t="s">
        <v>22</v>
      </c>
      <c r="B7" s="4" t="s">
        <v>14</v>
      </c>
      <c r="C7" s="4"/>
      <c r="D7" s="10"/>
      <c r="E7" s="10"/>
      <c r="F7" s="10"/>
      <c r="G7" s="10"/>
      <c r="H7" s="10"/>
    </row>
    <row r="8" spans="1:8" x14ac:dyDescent="0.6">
      <c r="A8" s="4"/>
      <c r="B8" s="4" t="s">
        <v>15</v>
      </c>
      <c r="C8" s="4" t="s">
        <v>67</v>
      </c>
      <c r="D8" s="10">
        <v>140000</v>
      </c>
      <c r="E8" s="10">
        <f>[1]กันยายน!$F$64</f>
        <v>134700</v>
      </c>
      <c r="F8" s="10"/>
      <c r="G8" s="10"/>
      <c r="H8" s="10">
        <f>SUM(E8:G8)</f>
        <v>134700</v>
      </c>
    </row>
    <row r="9" spans="1:8" x14ac:dyDescent="0.6">
      <c r="A9" s="4"/>
      <c r="B9" s="4" t="s">
        <v>16</v>
      </c>
      <c r="C9" s="4" t="s">
        <v>67</v>
      </c>
      <c r="D9" s="10">
        <v>30000</v>
      </c>
      <c r="E9" s="10">
        <f>[1]กันยายน!$F$81</f>
        <v>26380</v>
      </c>
      <c r="F9" s="10"/>
      <c r="G9" s="10"/>
      <c r="H9" s="10">
        <f>SUM(E9:G9)</f>
        <v>26380</v>
      </c>
    </row>
    <row r="10" spans="1:8" x14ac:dyDescent="0.6">
      <c r="A10" s="4"/>
      <c r="B10" s="4" t="s">
        <v>17</v>
      </c>
      <c r="C10" s="4"/>
      <c r="D10" s="10"/>
      <c r="E10" s="10"/>
      <c r="F10" s="10"/>
      <c r="G10" s="10"/>
      <c r="H10" s="10"/>
    </row>
    <row r="11" spans="1:8" x14ac:dyDescent="0.6">
      <c r="A11" s="4" t="s">
        <v>23</v>
      </c>
      <c r="B11" s="4" t="s">
        <v>18</v>
      </c>
      <c r="C11" s="4"/>
      <c r="D11" s="10"/>
      <c r="E11" s="10">
        <f>0</f>
        <v>0</v>
      </c>
      <c r="F11" s="10"/>
      <c r="G11" s="10">
        <v>0</v>
      </c>
      <c r="H11" s="10">
        <f t="shared" ref="H11" si="0">SUM(E11:G11)</f>
        <v>0</v>
      </c>
    </row>
    <row r="12" spans="1:8" x14ac:dyDescent="0.6">
      <c r="A12" s="4"/>
      <c r="B12" s="4" t="s">
        <v>19</v>
      </c>
      <c r="C12" s="4"/>
      <c r="D12" s="10"/>
      <c r="E12" s="10"/>
      <c r="F12" s="10"/>
      <c r="G12" s="10"/>
      <c r="H12" s="10"/>
    </row>
    <row r="13" spans="1:8" x14ac:dyDescent="0.6">
      <c r="A13" s="4" t="s">
        <v>24</v>
      </c>
      <c r="B13" s="4" t="s">
        <v>20</v>
      </c>
      <c r="C13" s="4"/>
      <c r="D13" s="10"/>
      <c r="E13" s="10"/>
      <c r="F13" s="10"/>
      <c r="G13" s="10"/>
      <c r="H13" s="10"/>
    </row>
    <row r="14" spans="1:8" x14ac:dyDescent="0.6">
      <c r="A14" s="5" t="s">
        <v>25</v>
      </c>
      <c r="B14" s="5" t="s">
        <v>21</v>
      </c>
      <c r="C14" s="5"/>
      <c r="D14" s="11"/>
      <c r="E14" s="11"/>
      <c r="F14" s="11"/>
      <c r="G14" s="11"/>
      <c r="H14" s="11"/>
    </row>
    <row r="15" spans="1:8" x14ac:dyDescent="0.6">
      <c r="A15" s="24" t="s">
        <v>6</v>
      </c>
      <c r="B15" s="25"/>
      <c r="C15" s="26"/>
      <c r="D15" s="12">
        <f>SUM(D5:D14)</f>
        <v>170000</v>
      </c>
      <c r="E15" s="12">
        <f t="shared" ref="E15:H15" si="1">SUM(E5:E14)</f>
        <v>161080</v>
      </c>
      <c r="F15" s="12">
        <f t="shared" si="1"/>
        <v>0</v>
      </c>
      <c r="G15" s="12">
        <f t="shared" si="1"/>
        <v>0</v>
      </c>
      <c r="H15" s="12">
        <f t="shared" si="1"/>
        <v>161080</v>
      </c>
    </row>
    <row r="17" spans="1:1" x14ac:dyDescent="0.6">
      <c r="A17" s="1" t="s">
        <v>7</v>
      </c>
    </row>
  </sheetData>
  <mergeCells count="4">
    <mergeCell ref="A1:H1"/>
    <mergeCell ref="A2:H2"/>
    <mergeCell ref="A3:H3"/>
    <mergeCell ref="A15:C15"/>
  </mergeCells>
  <pageMargins left="0.7" right="0.28999999999999998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view="pageBreakPreview" zoomScaleNormal="100" zoomScaleSheetLayoutView="100" workbookViewId="0">
      <selection activeCell="A4" sqref="A4"/>
    </sheetView>
  </sheetViews>
  <sheetFormatPr defaultColWidth="9.09765625" defaultRowHeight="21" x14ac:dyDescent="0.6"/>
  <cols>
    <col min="1" max="1" width="11.59765625" style="1" customWidth="1"/>
    <col min="2" max="2" width="18.69921875" style="1" customWidth="1"/>
    <col min="3" max="3" width="16.19921875" style="1" customWidth="1"/>
    <col min="4" max="6" width="14.19921875" style="1" customWidth="1"/>
    <col min="7" max="7" width="12.09765625" style="1" customWidth="1"/>
    <col min="8" max="8" width="12.59765625" style="1" customWidth="1"/>
    <col min="9" max="9" width="13.09765625" style="1" customWidth="1"/>
    <col min="10" max="16384" width="9.09765625" style="1"/>
  </cols>
  <sheetData>
    <row r="1" spans="1:9" x14ac:dyDescent="0.6">
      <c r="A1" s="27" t="s">
        <v>69</v>
      </c>
      <c r="B1" s="27"/>
      <c r="C1" s="27"/>
      <c r="D1" s="27"/>
      <c r="E1" s="27"/>
      <c r="F1" s="27"/>
      <c r="G1" s="27"/>
      <c r="H1" s="27"/>
      <c r="I1" s="27"/>
    </row>
    <row r="2" spans="1:9" x14ac:dyDescent="0.6">
      <c r="A2" s="27" t="s">
        <v>31</v>
      </c>
      <c r="B2" s="27"/>
      <c r="C2" s="27"/>
      <c r="D2" s="27"/>
      <c r="E2" s="27"/>
      <c r="F2" s="27"/>
      <c r="G2" s="27"/>
      <c r="H2" s="27"/>
      <c r="I2" s="27"/>
    </row>
    <row r="3" spans="1:9" x14ac:dyDescent="0.6">
      <c r="A3" s="28" t="s">
        <v>73</v>
      </c>
      <c r="B3" s="28"/>
      <c r="C3" s="28"/>
      <c r="D3" s="28"/>
      <c r="E3" s="28"/>
      <c r="F3" s="28"/>
      <c r="G3" s="28"/>
      <c r="H3" s="28"/>
      <c r="I3" s="28"/>
    </row>
    <row r="4" spans="1:9" s="6" customFormat="1" ht="63" x14ac:dyDescent="0.6">
      <c r="A4" s="7" t="s">
        <v>1</v>
      </c>
      <c r="B4" s="7" t="s">
        <v>2</v>
      </c>
      <c r="C4" s="7" t="s">
        <v>3</v>
      </c>
      <c r="D4" s="7" t="s">
        <v>4</v>
      </c>
      <c r="E4" s="7" t="s">
        <v>32</v>
      </c>
      <c r="F4" s="7" t="s">
        <v>33</v>
      </c>
      <c r="G4" s="7" t="s">
        <v>34</v>
      </c>
      <c r="H4" s="7" t="s">
        <v>35</v>
      </c>
      <c r="I4" s="7" t="s">
        <v>6</v>
      </c>
    </row>
    <row r="5" spans="1:9" x14ac:dyDescent="0.6">
      <c r="A5" s="3" t="s">
        <v>11</v>
      </c>
      <c r="B5" s="3" t="s">
        <v>12</v>
      </c>
      <c r="C5" s="3"/>
      <c r="D5" s="9"/>
      <c r="E5" s="9"/>
      <c r="F5" s="9"/>
      <c r="G5" s="9"/>
      <c r="H5" s="9"/>
      <c r="I5" s="9"/>
    </row>
    <row r="6" spans="1:9" x14ac:dyDescent="0.6">
      <c r="A6" s="4"/>
      <c r="B6" s="4" t="s">
        <v>13</v>
      </c>
      <c r="C6" s="4" t="s">
        <v>67</v>
      </c>
      <c r="D6" s="10">
        <v>1674320</v>
      </c>
      <c r="E6" s="10">
        <f>[1]กันยายน!$G$37</f>
        <v>1187179</v>
      </c>
      <c r="F6" s="10"/>
      <c r="G6" s="10"/>
      <c r="H6" s="10"/>
      <c r="I6" s="10">
        <f>SUM(E6:H6)</f>
        <v>1187179</v>
      </c>
    </row>
    <row r="7" spans="1:9" x14ac:dyDescent="0.6">
      <c r="A7" s="4" t="s">
        <v>22</v>
      </c>
      <c r="B7" s="4" t="s">
        <v>14</v>
      </c>
      <c r="C7" s="4" t="s">
        <v>67</v>
      </c>
      <c r="D7" s="10">
        <v>107440</v>
      </c>
      <c r="E7" s="10">
        <f>[2]กันยายน!$E$57</f>
        <v>0</v>
      </c>
      <c r="F7" s="10"/>
      <c r="G7" s="10"/>
      <c r="H7" s="10"/>
      <c r="I7" s="10">
        <f t="shared" ref="I7:I13" si="0">SUM(E7:H7)</f>
        <v>0</v>
      </c>
    </row>
    <row r="8" spans="1:9" x14ac:dyDescent="0.6">
      <c r="A8" s="4"/>
      <c r="B8" s="4" t="s">
        <v>15</v>
      </c>
      <c r="C8" s="4" t="s">
        <v>67</v>
      </c>
      <c r="D8" s="10">
        <f>418000+474600</f>
        <v>892600</v>
      </c>
      <c r="E8" s="10">
        <f>[1]กันยายน!$G$64</f>
        <v>252198</v>
      </c>
      <c r="F8" s="10">
        <f>[1]กันยายน!$H$64</f>
        <v>395300</v>
      </c>
      <c r="G8" s="10"/>
      <c r="H8" s="10"/>
      <c r="I8" s="10">
        <f t="shared" si="0"/>
        <v>647498</v>
      </c>
    </row>
    <row r="9" spans="1:9" x14ac:dyDescent="0.6">
      <c r="A9" s="4"/>
      <c r="B9" s="4" t="s">
        <v>16</v>
      </c>
      <c r="C9" s="4" t="s">
        <v>67</v>
      </c>
      <c r="D9" s="10">
        <f>80000+929370</f>
        <v>1009370</v>
      </c>
      <c r="E9" s="10">
        <f>[1]กันยายน!$G$81</f>
        <v>43809</v>
      </c>
      <c r="F9" s="10">
        <f>[1]กันยายน!$H$81</f>
        <v>745529.3600000001</v>
      </c>
      <c r="G9" s="10"/>
      <c r="H9" s="10"/>
      <c r="I9" s="10">
        <f t="shared" si="0"/>
        <v>789338.3600000001</v>
      </c>
    </row>
    <row r="10" spans="1:9" x14ac:dyDescent="0.6">
      <c r="A10" s="4"/>
      <c r="B10" s="4" t="s">
        <v>17</v>
      </c>
      <c r="C10" s="4" t="s">
        <v>67</v>
      </c>
      <c r="D10" s="10"/>
      <c r="E10" s="10"/>
      <c r="F10" s="10"/>
      <c r="G10" s="10"/>
      <c r="H10" s="10"/>
      <c r="I10" s="10">
        <f t="shared" si="0"/>
        <v>0</v>
      </c>
    </row>
    <row r="11" spans="1:9" x14ac:dyDescent="0.6">
      <c r="A11" s="4" t="s">
        <v>23</v>
      </c>
      <c r="B11" s="4" t="s">
        <v>18</v>
      </c>
      <c r="C11" s="4" t="s">
        <v>67</v>
      </c>
      <c r="D11" s="10">
        <v>94290</v>
      </c>
      <c r="E11" s="10"/>
      <c r="F11" s="10">
        <f>[1]กันยายน!$G$112</f>
        <v>80170</v>
      </c>
      <c r="G11" s="10"/>
      <c r="H11" s="10"/>
      <c r="I11" s="10">
        <f t="shared" si="0"/>
        <v>80170</v>
      </c>
    </row>
    <row r="12" spans="1:9" x14ac:dyDescent="0.6">
      <c r="A12" s="4"/>
      <c r="B12" s="4" t="s">
        <v>19</v>
      </c>
      <c r="C12" s="4" t="s">
        <v>67</v>
      </c>
      <c r="D12" s="10"/>
      <c r="E12" s="10"/>
      <c r="F12" s="10"/>
      <c r="G12" s="10"/>
      <c r="H12" s="10"/>
      <c r="I12" s="10">
        <f t="shared" si="0"/>
        <v>0</v>
      </c>
    </row>
    <row r="13" spans="1:9" x14ac:dyDescent="0.6">
      <c r="A13" s="4" t="s">
        <v>24</v>
      </c>
      <c r="B13" s="4" t="s">
        <v>20</v>
      </c>
      <c r="C13" s="4"/>
      <c r="D13" s="10"/>
      <c r="E13" s="10"/>
      <c r="F13" s="10"/>
      <c r="G13" s="10"/>
      <c r="H13" s="10"/>
      <c r="I13" s="10">
        <f t="shared" si="0"/>
        <v>0</v>
      </c>
    </row>
    <row r="14" spans="1:9" x14ac:dyDescent="0.6">
      <c r="A14" s="4" t="s">
        <v>25</v>
      </c>
      <c r="B14" s="4" t="s">
        <v>21</v>
      </c>
      <c r="C14" s="4" t="s">
        <v>67</v>
      </c>
      <c r="D14" s="10">
        <v>1640000</v>
      </c>
      <c r="E14" s="10"/>
      <c r="F14" s="10">
        <f>[1]กันยายน!$H$136</f>
        <v>1552000</v>
      </c>
      <c r="G14" s="10"/>
      <c r="H14" s="10"/>
      <c r="I14" s="10">
        <f>SUM(E14:H14)</f>
        <v>1552000</v>
      </c>
    </row>
    <row r="15" spans="1:9" x14ac:dyDescent="0.6">
      <c r="A15" s="24" t="s">
        <v>6</v>
      </c>
      <c r="B15" s="25"/>
      <c r="C15" s="26"/>
      <c r="D15" s="12">
        <f t="shared" ref="D15:I15" si="1">SUM(D5:D14)</f>
        <v>5418020</v>
      </c>
      <c r="E15" s="12">
        <f t="shared" si="1"/>
        <v>1483186</v>
      </c>
      <c r="F15" s="12">
        <f t="shared" si="1"/>
        <v>2772999.3600000003</v>
      </c>
      <c r="G15" s="12">
        <f t="shared" si="1"/>
        <v>0</v>
      </c>
      <c r="H15" s="12">
        <f t="shared" si="1"/>
        <v>0</v>
      </c>
      <c r="I15" s="12">
        <f t="shared" si="1"/>
        <v>4256185.3600000003</v>
      </c>
    </row>
    <row r="17" spans="1:1" x14ac:dyDescent="0.6">
      <c r="A17" s="1" t="s">
        <v>7</v>
      </c>
    </row>
  </sheetData>
  <mergeCells count="4">
    <mergeCell ref="A1:I1"/>
    <mergeCell ref="A2:I2"/>
    <mergeCell ref="A3:I3"/>
    <mergeCell ref="A15:C15"/>
  </mergeCells>
  <pageMargins left="0.7" right="0.23" top="0.75" bottom="0.75" header="0.3" footer="0.3"/>
  <pageSetup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view="pageBreakPreview" zoomScale="90" zoomScaleNormal="100" zoomScaleSheetLayoutView="90" workbookViewId="0">
      <selection activeCell="A4" sqref="A4"/>
    </sheetView>
  </sheetViews>
  <sheetFormatPr defaultColWidth="9.09765625" defaultRowHeight="21" x14ac:dyDescent="0.6"/>
  <cols>
    <col min="1" max="1" width="11.59765625" style="1" customWidth="1"/>
    <col min="2" max="2" width="18.69921875" style="1" customWidth="1"/>
    <col min="3" max="3" width="16.19921875" style="1" customWidth="1"/>
    <col min="4" max="7" width="14.19921875" style="1" customWidth="1"/>
    <col min="8" max="8" width="14.8984375" style="1" customWidth="1"/>
    <col min="9" max="9" width="12" style="1" customWidth="1"/>
    <col min="10" max="16384" width="9.09765625" style="1"/>
  </cols>
  <sheetData>
    <row r="1" spans="1:9" x14ac:dyDescent="0.6">
      <c r="A1" s="27" t="s">
        <v>69</v>
      </c>
      <c r="B1" s="27"/>
      <c r="C1" s="27"/>
      <c r="D1" s="27"/>
      <c r="E1" s="27"/>
      <c r="F1" s="27"/>
      <c r="G1" s="27"/>
      <c r="H1" s="27"/>
      <c r="I1" s="27"/>
    </row>
    <row r="2" spans="1:9" x14ac:dyDescent="0.6">
      <c r="A2" s="27" t="s">
        <v>36</v>
      </c>
      <c r="B2" s="27"/>
      <c r="C2" s="27"/>
      <c r="D2" s="27"/>
      <c r="E2" s="27"/>
      <c r="F2" s="27"/>
      <c r="G2" s="27"/>
      <c r="H2" s="27"/>
      <c r="I2" s="27"/>
    </row>
    <row r="3" spans="1:9" x14ac:dyDescent="0.6">
      <c r="A3" s="28" t="s">
        <v>73</v>
      </c>
      <c r="B3" s="28"/>
      <c r="C3" s="28"/>
      <c r="D3" s="28"/>
      <c r="E3" s="28"/>
      <c r="F3" s="28"/>
      <c r="G3" s="28"/>
      <c r="H3" s="28"/>
      <c r="I3" s="28"/>
    </row>
    <row r="4" spans="1:9" s="6" customFormat="1" ht="63" x14ac:dyDescent="0.6">
      <c r="A4" s="7" t="s">
        <v>1</v>
      </c>
      <c r="B4" s="7" t="s">
        <v>2</v>
      </c>
      <c r="C4" s="7" t="s">
        <v>3</v>
      </c>
      <c r="D4" s="7" t="s">
        <v>4</v>
      </c>
      <c r="E4" s="7" t="s">
        <v>37</v>
      </c>
      <c r="F4" s="7" t="s">
        <v>38</v>
      </c>
      <c r="G4" s="7" t="s">
        <v>39</v>
      </c>
      <c r="H4" s="7" t="s">
        <v>40</v>
      </c>
      <c r="I4" s="7" t="s">
        <v>6</v>
      </c>
    </row>
    <row r="5" spans="1:9" x14ac:dyDescent="0.6">
      <c r="A5" s="3" t="s">
        <v>11</v>
      </c>
      <c r="B5" s="3" t="s">
        <v>12</v>
      </c>
      <c r="C5" s="3"/>
      <c r="D5" s="9"/>
      <c r="E5" s="9"/>
      <c r="F5" s="9"/>
      <c r="G5" s="9"/>
      <c r="H5" s="9"/>
      <c r="I5" s="9"/>
    </row>
    <row r="6" spans="1:9" x14ac:dyDescent="0.6">
      <c r="A6" s="4"/>
      <c r="B6" s="4" t="s">
        <v>13</v>
      </c>
      <c r="C6" s="4"/>
      <c r="D6" s="10"/>
      <c r="E6" s="10"/>
      <c r="F6" s="10"/>
      <c r="G6" s="10"/>
      <c r="H6" s="10"/>
      <c r="I6" s="10"/>
    </row>
    <row r="7" spans="1:9" x14ac:dyDescent="0.6">
      <c r="A7" s="4" t="s">
        <v>22</v>
      </c>
      <c r="B7" s="4" t="s">
        <v>14</v>
      </c>
      <c r="C7" s="4"/>
      <c r="D7" s="10"/>
      <c r="E7" s="10"/>
      <c r="F7" s="10"/>
      <c r="G7" s="10"/>
      <c r="H7" s="10"/>
      <c r="I7" s="10"/>
    </row>
    <row r="8" spans="1:9" x14ac:dyDescent="0.6">
      <c r="A8" s="4"/>
      <c r="B8" s="4" t="s">
        <v>15</v>
      </c>
      <c r="C8" s="4"/>
      <c r="D8" s="10">
        <v>115000</v>
      </c>
      <c r="E8" s="10"/>
      <c r="F8" s="10"/>
      <c r="G8" s="10">
        <f>[1]กันยายน!$J$64</f>
        <v>43400</v>
      </c>
      <c r="H8" s="10"/>
      <c r="I8" s="10">
        <f>SUM(E8:H8)</f>
        <v>43400</v>
      </c>
    </row>
    <row r="9" spans="1:9" x14ac:dyDescent="0.6">
      <c r="A9" s="4"/>
      <c r="B9" s="4" t="s">
        <v>16</v>
      </c>
      <c r="C9" s="4"/>
      <c r="D9" s="10">
        <v>70000</v>
      </c>
      <c r="E9" s="10"/>
      <c r="F9" s="10"/>
      <c r="G9" s="10">
        <f>[1]กันยายน!$J$81</f>
        <v>0</v>
      </c>
      <c r="H9" s="10"/>
      <c r="I9" s="10">
        <f>SUM(E9:H9)</f>
        <v>0</v>
      </c>
    </row>
    <row r="10" spans="1:9" x14ac:dyDescent="0.6">
      <c r="A10" s="4"/>
      <c r="B10" s="4" t="s">
        <v>17</v>
      </c>
      <c r="C10" s="4"/>
      <c r="D10" s="10"/>
      <c r="E10" s="10"/>
      <c r="F10" s="10"/>
      <c r="G10" s="10"/>
      <c r="H10" s="10"/>
      <c r="I10" s="10"/>
    </row>
    <row r="11" spans="1:9" x14ac:dyDescent="0.6">
      <c r="A11" s="4" t="s">
        <v>23</v>
      </c>
      <c r="B11" s="4" t="s">
        <v>18</v>
      </c>
      <c r="C11" s="4"/>
      <c r="D11" s="10"/>
      <c r="E11" s="10"/>
      <c r="F11" s="10"/>
      <c r="G11" s="10"/>
      <c r="H11" s="10"/>
      <c r="I11" s="10"/>
    </row>
    <row r="12" spans="1:9" x14ac:dyDescent="0.6">
      <c r="A12" s="4"/>
      <c r="B12" s="4" t="s">
        <v>19</v>
      </c>
      <c r="C12" s="4"/>
      <c r="D12" s="10"/>
      <c r="E12" s="10"/>
      <c r="F12" s="10"/>
      <c r="G12" s="10"/>
      <c r="H12" s="10"/>
      <c r="I12" s="10"/>
    </row>
    <row r="13" spans="1:9" x14ac:dyDescent="0.6">
      <c r="A13" s="4" t="s">
        <v>24</v>
      </c>
      <c r="B13" s="4" t="s">
        <v>20</v>
      </c>
      <c r="C13" s="4"/>
      <c r="D13" s="10"/>
      <c r="E13" s="10"/>
      <c r="F13" s="10"/>
      <c r="G13" s="10"/>
      <c r="H13" s="10"/>
      <c r="I13" s="10"/>
    </row>
    <row r="14" spans="1:9" x14ac:dyDescent="0.6">
      <c r="A14" s="5" t="s">
        <v>25</v>
      </c>
      <c r="B14" s="5" t="s">
        <v>21</v>
      </c>
      <c r="C14" s="5"/>
      <c r="D14" s="11"/>
      <c r="E14" s="11"/>
      <c r="F14" s="11"/>
      <c r="G14" s="11">
        <f>[2]กันยายน!$F$136</f>
        <v>0</v>
      </c>
      <c r="H14" s="11"/>
      <c r="I14" s="10">
        <f>SUM(E14:H14)</f>
        <v>0</v>
      </c>
    </row>
    <row r="15" spans="1:9" x14ac:dyDescent="0.6">
      <c r="A15" s="24" t="s">
        <v>6</v>
      </c>
      <c r="B15" s="25"/>
      <c r="C15" s="26"/>
      <c r="D15" s="12">
        <f>SUM(D5:D14)</f>
        <v>185000</v>
      </c>
      <c r="E15" s="12">
        <f t="shared" ref="E15:I15" si="0">SUM(E5:E14)</f>
        <v>0</v>
      </c>
      <c r="F15" s="12">
        <f t="shared" si="0"/>
        <v>0</v>
      </c>
      <c r="G15" s="12">
        <f t="shared" si="0"/>
        <v>43400</v>
      </c>
      <c r="H15" s="12">
        <f t="shared" si="0"/>
        <v>0</v>
      </c>
      <c r="I15" s="12">
        <f t="shared" si="0"/>
        <v>43400</v>
      </c>
    </row>
    <row r="17" spans="1:1" x14ac:dyDescent="0.6">
      <c r="A17" s="1" t="s">
        <v>7</v>
      </c>
    </row>
  </sheetData>
  <mergeCells count="4">
    <mergeCell ref="A1:I1"/>
    <mergeCell ref="A2:I2"/>
    <mergeCell ref="A3:I3"/>
    <mergeCell ref="A15:C15"/>
  </mergeCells>
  <pageMargins left="0.7" right="0.2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A4" sqref="A4"/>
    </sheetView>
  </sheetViews>
  <sheetFormatPr defaultColWidth="9.09765625" defaultRowHeight="21" x14ac:dyDescent="0.6"/>
  <cols>
    <col min="1" max="1" width="11.59765625" style="1" customWidth="1"/>
    <col min="2" max="2" width="18.69921875" style="1" customWidth="1"/>
    <col min="3" max="3" width="16.19921875" style="1" customWidth="1"/>
    <col min="4" max="6" width="14.19921875" style="1" customWidth="1"/>
    <col min="7" max="7" width="12" style="1" customWidth="1"/>
    <col min="8" max="16384" width="9.09765625" style="1"/>
  </cols>
  <sheetData>
    <row r="1" spans="1:7" x14ac:dyDescent="0.6">
      <c r="A1" s="27" t="s">
        <v>69</v>
      </c>
      <c r="B1" s="27"/>
      <c r="C1" s="27"/>
      <c r="D1" s="27"/>
      <c r="E1" s="27"/>
      <c r="F1" s="27"/>
      <c r="G1" s="27"/>
    </row>
    <row r="2" spans="1:7" x14ac:dyDescent="0.6">
      <c r="A2" s="27" t="s">
        <v>43</v>
      </c>
      <c r="B2" s="27"/>
      <c r="C2" s="27"/>
      <c r="D2" s="27"/>
      <c r="E2" s="27"/>
      <c r="F2" s="27"/>
      <c r="G2" s="27"/>
    </row>
    <row r="3" spans="1:7" x14ac:dyDescent="0.6">
      <c r="A3" s="28" t="s">
        <v>72</v>
      </c>
      <c r="B3" s="28"/>
      <c r="C3" s="28"/>
      <c r="D3" s="28"/>
      <c r="E3" s="28"/>
      <c r="F3" s="28"/>
      <c r="G3" s="28"/>
    </row>
    <row r="4" spans="1:7" s="6" customFormat="1" ht="63" x14ac:dyDescent="0.6">
      <c r="A4" s="7" t="s">
        <v>1</v>
      </c>
      <c r="B4" s="7" t="s">
        <v>2</v>
      </c>
      <c r="C4" s="7" t="s">
        <v>3</v>
      </c>
      <c r="D4" s="7" t="s">
        <v>4</v>
      </c>
      <c r="E4" s="7" t="s">
        <v>41</v>
      </c>
      <c r="F4" s="7" t="s">
        <v>42</v>
      </c>
      <c r="G4" s="7" t="s">
        <v>6</v>
      </c>
    </row>
    <row r="5" spans="1:7" x14ac:dyDescent="0.6">
      <c r="A5" s="3" t="s">
        <v>11</v>
      </c>
      <c r="B5" s="3" t="s">
        <v>12</v>
      </c>
      <c r="C5" s="3"/>
      <c r="D5" s="3"/>
      <c r="E5" s="3"/>
      <c r="F5" s="3"/>
      <c r="G5" s="3"/>
    </row>
    <row r="6" spans="1:7" x14ac:dyDescent="0.6">
      <c r="A6" s="4"/>
      <c r="B6" s="4" t="s">
        <v>13</v>
      </c>
      <c r="C6" s="4"/>
      <c r="D6" s="4"/>
      <c r="E6" s="4"/>
      <c r="F6" s="4"/>
      <c r="G6" s="4"/>
    </row>
    <row r="7" spans="1:7" x14ac:dyDescent="0.6">
      <c r="A7" s="4" t="s">
        <v>22</v>
      </c>
      <c r="B7" s="4" t="s">
        <v>14</v>
      </c>
      <c r="C7" s="4"/>
      <c r="D7" s="4"/>
      <c r="E7" s="4"/>
      <c r="F7" s="4"/>
      <c r="G7" s="4"/>
    </row>
    <row r="8" spans="1:7" x14ac:dyDescent="0.6">
      <c r="A8" s="4"/>
      <c r="B8" s="4" t="s">
        <v>15</v>
      </c>
      <c r="C8" s="4"/>
      <c r="D8" s="10"/>
      <c r="E8" s="10"/>
      <c r="F8" s="4"/>
      <c r="G8" s="16">
        <f>SUM(E8:F8)</f>
        <v>0</v>
      </c>
    </row>
    <row r="9" spans="1:7" x14ac:dyDescent="0.6">
      <c r="A9" s="4"/>
      <c r="B9" s="4" t="s">
        <v>16</v>
      </c>
      <c r="C9" s="4"/>
      <c r="D9" s="4"/>
      <c r="E9" s="4"/>
      <c r="F9" s="4"/>
      <c r="G9" s="16">
        <f t="shared" ref="G9:G14" si="0">SUM(E9:F9)</f>
        <v>0</v>
      </c>
    </row>
    <row r="10" spans="1:7" x14ac:dyDescent="0.6">
      <c r="A10" s="4"/>
      <c r="B10" s="4" t="s">
        <v>17</v>
      </c>
      <c r="C10" s="4"/>
      <c r="D10" s="4"/>
      <c r="E10" s="4"/>
      <c r="F10" s="4"/>
      <c r="G10" s="16">
        <f t="shared" si="0"/>
        <v>0</v>
      </c>
    </row>
    <row r="11" spans="1:7" x14ac:dyDescent="0.6">
      <c r="A11" s="4" t="s">
        <v>23</v>
      </c>
      <c r="B11" s="4" t="s">
        <v>18</v>
      </c>
      <c r="C11" s="4"/>
      <c r="D11" s="4"/>
      <c r="E11" s="4"/>
      <c r="F11" s="4"/>
      <c r="G11" s="16">
        <f t="shared" si="0"/>
        <v>0</v>
      </c>
    </row>
    <row r="12" spans="1:7" x14ac:dyDescent="0.6">
      <c r="A12" s="4"/>
      <c r="B12" s="4" t="s">
        <v>19</v>
      </c>
      <c r="C12" s="4"/>
      <c r="D12" s="4"/>
      <c r="E12" s="4"/>
      <c r="F12" s="4"/>
      <c r="G12" s="16">
        <f t="shared" si="0"/>
        <v>0</v>
      </c>
    </row>
    <row r="13" spans="1:7" x14ac:dyDescent="0.6">
      <c r="A13" s="4" t="s">
        <v>24</v>
      </c>
      <c r="B13" s="4" t="s">
        <v>20</v>
      </c>
      <c r="C13" s="4"/>
      <c r="D13" s="4"/>
      <c r="E13" s="4"/>
      <c r="F13" s="4"/>
      <c r="G13" s="16">
        <f t="shared" si="0"/>
        <v>0</v>
      </c>
    </row>
    <row r="14" spans="1:7" x14ac:dyDescent="0.6">
      <c r="A14" s="5" t="s">
        <v>25</v>
      </c>
      <c r="B14" s="5" t="s">
        <v>21</v>
      </c>
      <c r="C14" s="5"/>
      <c r="D14" s="5"/>
      <c r="E14" s="5"/>
      <c r="F14" s="5"/>
      <c r="G14" s="16">
        <f t="shared" si="0"/>
        <v>0</v>
      </c>
    </row>
    <row r="15" spans="1:7" x14ac:dyDescent="0.6">
      <c r="A15" s="24" t="s">
        <v>6</v>
      </c>
      <c r="B15" s="25"/>
      <c r="C15" s="26"/>
      <c r="D15" s="15">
        <f>SUM(D8:D14)</f>
        <v>0</v>
      </c>
      <c r="E15" s="15">
        <f t="shared" ref="E15:G15" si="1">SUM(E8:E14)</f>
        <v>0</v>
      </c>
      <c r="F15" s="15">
        <f t="shared" si="1"/>
        <v>0</v>
      </c>
      <c r="G15" s="15">
        <f t="shared" si="1"/>
        <v>0</v>
      </c>
    </row>
    <row r="17" spans="1:1" x14ac:dyDescent="0.6">
      <c r="A17" s="1" t="s">
        <v>7</v>
      </c>
    </row>
  </sheetData>
  <mergeCells count="4">
    <mergeCell ref="A1:G1"/>
    <mergeCell ref="A2:G2"/>
    <mergeCell ref="A3:G3"/>
    <mergeCell ref="A15:C15"/>
  </mergeCells>
  <pageMargins left="0.72" right="0.31" top="0.75" bottom="0.75" header="0.3" footer="0.3"/>
  <pageSetup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="80" zoomScaleNormal="100" zoomScaleSheetLayoutView="80" workbookViewId="0">
      <selection activeCell="A4" sqref="A4"/>
    </sheetView>
  </sheetViews>
  <sheetFormatPr defaultColWidth="9.09765625" defaultRowHeight="21" x14ac:dyDescent="0.6"/>
  <cols>
    <col min="1" max="1" width="11.59765625" style="1" customWidth="1"/>
    <col min="2" max="2" width="18.69921875" style="1" customWidth="1"/>
    <col min="3" max="3" width="16.19921875" style="1" customWidth="1"/>
    <col min="4" max="9" width="14.19921875" style="1" customWidth="1"/>
    <col min="10" max="10" width="13.59765625" style="1" customWidth="1"/>
    <col min="11" max="11" width="9.09765625" style="1"/>
    <col min="12" max="12" width="13.59765625" style="1" bestFit="1" customWidth="1"/>
    <col min="13" max="16384" width="9.09765625" style="1"/>
  </cols>
  <sheetData>
    <row r="1" spans="1:12" x14ac:dyDescent="0.6">
      <c r="A1" s="27" t="s">
        <v>69</v>
      </c>
      <c r="B1" s="27"/>
      <c r="C1" s="27"/>
      <c r="D1" s="27"/>
      <c r="E1" s="27"/>
      <c r="F1" s="27"/>
      <c r="G1" s="27"/>
      <c r="H1" s="27"/>
      <c r="I1" s="27"/>
      <c r="J1" s="27"/>
    </row>
    <row r="2" spans="1:12" x14ac:dyDescent="0.6">
      <c r="A2" s="27" t="s">
        <v>44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x14ac:dyDescent="0.6">
      <c r="A3" s="28" t="s">
        <v>74</v>
      </c>
      <c r="B3" s="28"/>
      <c r="C3" s="28"/>
      <c r="D3" s="28"/>
      <c r="E3" s="28"/>
      <c r="F3" s="28"/>
      <c r="G3" s="28"/>
      <c r="H3" s="28"/>
      <c r="I3" s="28"/>
      <c r="J3" s="28"/>
    </row>
    <row r="4" spans="1:12" s="6" customFormat="1" ht="63" x14ac:dyDescent="0.6">
      <c r="A4" s="7" t="s">
        <v>1</v>
      </c>
      <c r="B4" s="7" t="s">
        <v>2</v>
      </c>
      <c r="C4" s="7" t="s">
        <v>3</v>
      </c>
      <c r="D4" s="7" t="s">
        <v>4</v>
      </c>
      <c r="E4" s="7" t="s">
        <v>45</v>
      </c>
      <c r="F4" s="7" t="s">
        <v>46</v>
      </c>
      <c r="G4" s="7" t="s">
        <v>47</v>
      </c>
      <c r="H4" s="7" t="s">
        <v>48</v>
      </c>
      <c r="I4" s="7" t="s">
        <v>49</v>
      </c>
      <c r="J4" s="7" t="s">
        <v>6</v>
      </c>
    </row>
    <row r="5" spans="1:12" x14ac:dyDescent="0.6">
      <c r="A5" s="3" t="s">
        <v>11</v>
      </c>
      <c r="B5" s="3" t="s">
        <v>12</v>
      </c>
      <c r="C5" s="3"/>
      <c r="D5" s="3"/>
      <c r="E5" s="3"/>
      <c r="F5" s="3"/>
      <c r="G5" s="3"/>
      <c r="H5" s="3"/>
      <c r="I5" s="3"/>
      <c r="J5" s="3"/>
    </row>
    <row r="6" spans="1:12" x14ac:dyDescent="0.6">
      <c r="A6" s="4"/>
      <c r="B6" s="4" t="s">
        <v>13</v>
      </c>
      <c r="C6" s="4" t="s">
        <v>67</v>
      </c>
      <c r="D6" s="10">
        <v>1021680</v>
      </c>
      <c r="E6" s="10">
        <f>[1]กันยายน!$L$37</f>
        <v>940310</v>
      </c>
      <c r="F6" s="10"/>
      <c r="G6" s="10"/>
      <c r="H6" s="10"/>
      <c r="I6" s="10"/>
      <c r="J6" s="10">
        <f>SUM(E6:I6)</f>
        <v>940310</v>
      </c>
    </row>
    <row r="7" spans="1:12" x14ac:dyDescent="0.6">
      <c r="A7" s="4" t="s">
        <v>22</v>
      </c>
      <c r="B7" s="4" t="s">
        <v>14</v>
      </c>
      <c r="C7" s="4" t="s">
        <v>67</v>
      </c>
      <c r="D7" s="10">
        <v>137830</v>
      </c>
      <c r="E7" s="10">
        <f>[1]กันยายน!$L$57</f>
        <v>64600</v>
      </c>
      <c r="F7" s="10"/>
      <c r="G7" s="10"/>
      <c r="H7" s="10"/>
      <c r="I7" s="10"/>
      <c r="J7" s="10">
        <f t="shared" ref="J7:J14" si="0">SUM(E7:I7)</f>
        <v>64600</v>
      </c>
    </row>
    <row r="8" spans="1:12" x14ac:dyDescent="0.6">
      <c r="A8" s="4"/>
      <c r="B8" s="4" t="s">
        <v>15</v>
      </c>
      <c r="C8" s="4" t="s">
        <v>67</v>
      </c>
      <c r="D8" s="10">
        <v>525000</v>
      </c>
      <c r="E8" s="10">
        <f>[1]กันยายน!$L$64</f>
        <v>251492</v>
      </c>
      <c r="F8" s="10"/>
      <c r="G8" s="10"/>
      <c r="H8" s="10"/>
      <c r="I8" s="10"/>
      <c r="J8" s="10">
        <f t="shared" si="0"/>
        <v>251492</v>
      </c>
    </row>
    <row r="9" spans="1:12" x14ac:dyDescent="0.6">
      <c r="A9" s="4"/>
      <c r="B9" s="4" t="s">
        <v>16</v>
      </c>
      <c r="C9" s="4" t="s">
        <v>67</v>
      </c>
      <c r="D9" s="10">
        <v>340000</v>
      </c>
      <c r="E9" s="10">
        <f>[1]กันยายน!$L$81</f>
        <v>424664</v>
      </c>
      <c r="F9" s="10"/>
      <c r="G9" s="10"/>
      <c r="H9" s="10"/>
      <c r="I9" s="10"/>
      <c r="J9" s="10">
        <f t="shared" si="0"/>
        <v>424664</v>
      </c>
    </row>
    <row r="10" spans="1:12" x14ac:dyDescent="0.6">
      <c r="A10" s="4"/>
      <c r="B10" s="4" t="s">
        <v>17</v>
      </c>
      <c r="C10" s="4"/>
      <c r="D10" s="10"/>
      <c r="E10" s="10"/>
      <c r="F10" s="10"/>
      <c r="G10" s="10"/>
      <c r="H10" s="10"/>
      <c r="I10" s="10"/>
      <c r="J10" s="10">
        <f t="shared" si="0"/>
        <v>0</v>
      </c>
    </row>
    <row r="11" spans="1:12" x14ac:dyDescent="0.6">
      <c r="A11" s="4" t="s">
        <v>23</v>
      </c>
      <c r="B11" s="4" t="s">
        <v>18</v>
      </c>
      <c r="C11" s="4" t="s">
        <v>67</v>
      </c>
      <c r="D11" s="10">
        <v>75800</v>
      </c>
      <c r="E11" s="10">
        <f>[1]กันยายน!$L$112</f>
        <v>69800</v>
      </c>
      <c r="F11" s="10"/>
      <c r="G11" s="10"/>
      <c r="H11" s="10"/>
      <c r="I11" s="10"/>
      <c r="J11" s="10">
        <f t="shared" si="0"/>
        <v>69800</v>
      </c>
    </row>
    <row r="12" spans="1:12" x14ac:dyDescent="0.6">
      <c r="A12" s="4"/>
      <c r="B12" s="4" t="s">
        <v>19</v>
      </c>
      <c r="C12" s="4" t="s">
        <v>67</v>
      </c>
      <c r="D12" s="10"/>
      <c r="E12" s="10">
        <v>2285800</v>
      </c>
      <c r="F12" s="10"/>
      <c r="G12" s="10"/>
      <c r="H12" s="10"/>
      <c r="I12" s="10"/>
      <c r="J12" s="10">
        <f>SUM(E12:I12)</f>
        <v>2285800</v>
      </c>
    </row>
    <row r="13" spans="1:12" x14ac:dyDescent="0.6">
      <c r="A13" s="4" t="s">
        <v>24</v>
      </c>
      <c r="B13" s="4" t="s">
        <v>20</v>
      </c>
      <c r="C13" s="4"/>
      <c r="D13" s="10"/>
      <c r="E13" s="10"/>
      <c r="F13" s="10"/>
      <c r="G13" s="10"/>
      <c r="H13" s="10"/>
      <c r="I13" s="10"/>
      <c r="J13" s="10">
        <f t="shared" si="0"/>
        <v>0</v>
      </c>
    </row>
    <row r="14" spans="1:12" x14ac:dyDescent="0.6">
      <c r="A14" s="5" t="s">
        <v>25</v>
      </c>
      <c r="B14" s="5" t="s">
        <v>21</v>
      </c>
      <c r="C14" s="5" t="s">
        <v>67</v>
      </c>
      <c r="D14" s="11"/>
      <c r="E14" s="11"/>
      <c r="F14" s="11"/>
      <c r="G14" s="11"/>
      <c r="H14" s="11"/>
      <c r="I14" s="11"/>
      <c r="J14" s="10">
        <f t="shared" si="0"/>
        <v>0</v>
      </c>
    </row>
    <row r="15" spans="1:12" x14ac:dyDescent="0.6">
      <c r="A15" s="24" t="s">
        <v>6</v>
      </c>
      <c r="B15" s="25"/>
      <c r="C15" s="26"/>
      <c r="D15" s="12">
        <f>SUM(D6:D14)</f>
        <v>2100310</v>
      </c>
      <c r="E15" s="12">
        <f t="shared" ref="E15:J15" si="1">SUM(E6:E14)</f>
        <v>4036666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4036666</v>
      </c>
      <c r="L15" s="1">
        <v>14710330</v>
      </c>
    </row>
    <row r="16" spans="1:12" x14ac:dyDescent="0.6">
      <c r="L16" s="18">
        <f>J15-L15</f>
        <v>-10673664</v>
      </c>
    </row>
    <row r="17" spans="1:1" x14ac:dyDescent="0.6">
      <c r="A17" s="1" t="s">
        <v>7</v>
      </c>
    </row>
  </sheetData>
  <mergeCells count="4">
    <mergeCell ref="A1:J1"/>
    <mergeCell ref="A2:J2"/>
    <mergeCell ref="A3:J3"/>
    <mergeCell ref="A15:C15"/>
  </mergeCells>
  <pageMargins left="0.7" right="0.25" top="0.75" bottom="0.75" header="0.3" footer="0.3"/>
  <pageSetup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view="pageBreakPreview" zoomScale="80" zoomScaleNormal="100" zoomScaleSheetLayoutView="80" workbookViewId="0">
      <selection activeCell="A4" sqref="A4"/>
    </sheetView>
  </sheetViews>
  <sheetFormatPr defaultColWidth="9.09765625" defaultRowHeight="21" x14ac:dyDescent="0.6"/>
  <cols>
    <col min="1" max="1" width="11.59765625" style="1" customWidth="1"/>
    <col min="2" max="2" width="18.69921875" style="1" customWidth="1"/>
    <col min="3" max="3" width="16.19921875" style="1" customWidth="1"/>
    <col min="4" max="6" width="14.19921875" style="1" customWidth="1"/>
    <col min="7" max="7" width="12" style="1" customWidth="1"/>
    <col min="8" max="16384" width="9.09765625" style="1"/>
  </cols>
  <sheetData>
    <row r="1" spans="1:7" x14ac:dyDescent="0.6">
      <c r="A1" s="27" t="s">
        <v>69</v>
      </c>
      <c r="B1" s="27"/>
      <c r="C1" s="27"/>
      <c r="D1" s="27"/>
      <c r="E1" s="27"/>
      <c r="F1" s="27"/>
      <c r="G1" s="27"/>
    </row>
    <row r="2" spans="1:7" x14ac:dyDescent="0.6">
      <c r="A2" s="27" t="s">
        <v>50</v>
      </c>
      <c r="B2" s="27"/>
      <c r="C2" s="27"/>
      <c r="D2" s="27"/>
      <c r="E2" s="27"/>
      <c r="F2" s="27"/>
      <c r="G2" s="27"/>
    </row>
    <row r="3" spans="1:7" x14ac:dyDescent="0.6">
      <c r="A3" s="28" t="s">
        <v>72</v>
      </c>
      <c r="B3" s="28"/>
      <c r="C3" s="28"/>
      <c r="D3" s="28"/>
      <c r="E3" s="28"/>
      <c r="F3" s="28"/>
      <c r="G3" s="28"/>
    </row>
    <row r="4" spans="1:7" s="6" customFormat="1" ht="84" x14ac:dyDescent="0.6">
      <c r="A4" s="7" t="s">
        <v>1</v>
      </c>
      <c r="B4" s="7" t="s">
        <v>2</v>
      </c>
      <c r="C4" s="7" t="s">
        <v>3</v>
      </c>
      <c r="D4" s="7" t="s">
        <v>4</v>
      </c>
      <c r="E4" s="7" t="s">
        <v>51</v>
      </c>
      <c r="F4" s="7" t="s">
        <v>52</v>
      </c>
      <c r="G4" s="7" t="s">
        <v>6</v>
      </c>
    </row>
    <row r="5" spans="1:7" x14ac:dyDescent="0.6">
      <c r="A5" s="3" t="s">
        <v>11</v>
      </c>
      <c r="B5" s="3" t="s">
        <v>12</v>
      </c>
      <c r="C5" s="3"/>
      <c r="D5" s="9"/>
      <c r="E5" s="9"/>
      <c r="F5" s="9"/>
      <c r="G5" s="9"/>
    </row>
    <row r="6" spans="1:7" x14ac:dyDescent="0.6">
      <c r="A6" s="4"/>
      <c r="B6" s="4" t="s">
        <v>13</v>
      </c>
      <c r="C6" s="4"/>
      <c r="D6" s="10"/>
      <c r="E6" s="10"/>
      <c r="F6" s="10"/>
      <c r="G6" s="10"/>
    </row>
    <row r="7" spans="1:7" x14ac:dyDescent="0.6">
      <c r="A7" s="4" t="s">
        <v>22</v>
      </c>
      <c r="B7" s="4" t="s">
        <v>14</v>
      </c>
      <c r="C7" s="4"/>
      <c r="D7" s="10"/>
      <c r="E7" s="10"/>
      <c r="F7" s="10"/>
      <c r="G7" s="10"/>
    </row>
    <row r="8" spans="1:7" x14ac:dyDescent="0.6">
      <c r="A8" s="4"/>
      <c r="B8" s="4" t="s">
        <v>15</v>
      </c>
      <c r="C8" s="4" t="s">
        <v>67</v>
      </c>
      <c r="D8" s="10">
        <v>121000</v>
      </c>
      <c r="E8" s="10"/>
      <c r="F8" s="10">
        <f>[1]กันยายน!$O$64</f>
        <v>0</v>
      </c>
      <c r="G8" s="10">
        <f>SUM(E8:F8)</f>
        <v>0</v>
      </c>
    </row>
    <row r="9" spans="1:7" x14ac:dyDescent="0.6">
      <c r="A9" s="4"/>
      <c r="B9" s="4" t="s">
        <v>16</v>
      </c>
      <c r="C9" s="4"/>
      <c r="D9" s="10" t="s">
        <v>71</v>
      </c>
      <c r="E9" s="10"/>
      <c r="F9" s="10"/>
      <c r="G9" s="10"/>
    </row>
    <row r="10" spans="1:7" x14ac:dyDescent="0.6">
      <c r="A10" s="4"/>
      <c r="B10" s="4" t="s">
        <v>17</v>
      </c>
      <c r="C10" s="4"/>
      <c r="D10" s="10"/>
      <c r="E10" s="10"/>
      <c r="F10" s="10"/>
      <c r="G10" s="10"/>
    </row>
    <row r="11" spans="1:7" x14ac:dyDescent="0.6">
      <c r="A11" s="4" t="s">
        <v>23</v>
      </c>
      <c r="B11" s="4" t="s">
        <v>18</v>
      </c>
      <c r="C11" s="4"/>
      <c r="D11" s="10"/>
      <c r="E11" s="10"/>
      <c r="F11" s="10"/>
      <c r="G11" s="10"/>
    </row>
    <row r="12" spans="1:7" x14ac:dyDescent="0.6">
      <c r="A12" s="4"/>
      <c r="B12" s="4" t="s">
        <v>19</v>
      </c>
      <c r="C12" s="4"/>
      <c r="D12" s="10"/>
      <c r="E12" s="10"/>
      <c r="F12" s="10"/>
      <c r="G12" s="10"/>
    </row>
    <row r="13" spans="1:7" x14ac:dyDescent="0.6">
      <c r="A13" s="4" t="s">
        <v>24</v>
      </c>
      <c r="B13" s="4" t="s">
        <v>20</v>
      </c>
      <c r="C13" s="4"/>
      <c r="D13" s="10"/>
      <c r="E13" s="10"/>
      <c r="F13" s="10"/>
      <c r="G13" s="10"/>
    </row>
    <row r="14" spans="1:7" x14ac:dyDescent="0.6">
      <c r="A14" s="5" t="s">
        <v>25</v>
      </c>
      <c r="B14" s="5" t="s">
        <v>21</v>
      </c>
      <c r="C14" s="5"/>
      <c r="D14" s="11"/>
      <c r="E14" s="11"/>
      <c r="F14" s="11"/>
      <c r="G14" s="11"/>
    </row>
    <row r="15" spans="1:7" x14ac:dyDescent="0.6">
      <c r="A15" s="24" t="s">
        <v>6</v>
      </c>
      <c r="B15" s="25"/>
      <c r="C15" s="26"/>
      <c r="D15" s="12">
        <f>SUM(D5:D14)</f>
        <v>121000</v>
      </c>
      <c r="E15" s="12">
        <f t="shared" ref="E15:G15" si="0">SUM(E5:E14)</f>
        <v>0</v>
      </c>
      <c r="F15" s="12">
        <f t="shared" si="0"/>
        <v>0</v>
      </c>
      <c r="G15" s="12">
        <f t="shared" si="0"/>
        <v>0</v>
      </c>
    </row>
    <row r="17" spans="1:1" x14ac:dyDescent="0.6">
      <c r="A17" s="1" t="s">
        <v>7</v>
      </c>
    </row>
  </sheetData>
  <mergeCells count="4">
    <mergeCell ref="A1:G1"/>
    <mergeCell ref="A2:G2"/>
    <mergeCell ref="A3:G3"/>
    <mergeCell ref="A15:C15"/>
  </mergeCells>
  <pageMargins left="0.7" right="0.7" top="0.75" bottom="0.75" header="0.3" footer="0.3"/>
  <pageSetup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view="pageBreakPreview" zoomScale="80" zoomScaleNormal="100" zoomScaleSheetLayoutView="80" workbookViewId="0">
      <selection activeCell="A4" sqref="A4"/>
    </sheetView>
  </sheetViews>
  <sheetFormatPr defaultColWidth="9.09765625" defaultRowHeight="21" x14ac:dyDescent="0.6"/>
  <cols>
    <col min="1" max="1" width="11.59765625" style="1" customWidth="1"/>
    <col min="2" max="2" width="18.69921875" style="1" customWidth="1"/>
    <col min="3" max="3" width="16.19921875" style="1" customWidth="1"/>
    <col min="4" max="7" width="14.19921875" style="1" customWidth="1"/>
    <col min="8" max="8" width="10.69921875" style="1" customWidth="1"/>
    <col min="9" max="9" width="12" style="1" customWidth="1"/>
    <col min="10" max="16384" width="9.09765625" style="1"/>
  </cols>
  <sheetData>
    <row r="1" spans="1:9" x14ac:dyDescent="0.6">
      <c r="A1" s="27" t="s">
        <v>69</v>
      </c>
      <c r="B1" s="27"/>
      <c r="C1" s="27"/>
      <c r="D1" s="27"/>
      <c r="E1" s="27"/>
      <c r="F1" s="27"/>
      <c r="G1" s="27"/>
      <c r="H1" s="27"/>
      <c r="I1" s="27"/>
    </row>
    <row r="2" spans="1:9" x14ac:dyDescent="0.6">
      <c r="A2" s="27" t="s">
        <v>53</v>
      </c>
      <c r="B2" s="27"/>
      <c r="C2" s="27"/>
      <c r="D2" s="27"/>
      <c r="E2" s="27"/>
      <c r="F2" s="27"/>
      <c r="G2" s="27"/>
      <c r="H2" s="27"/>
      <c r="I2" s="27"/>
    </row>
    <row r="3" spans="1:9" x14ac:dyDescent="0.6">
      <c r="A3" s="28" t="s">
        <v>73</v>
      </c>
      <c r="B3" s="28"/>
      <c r="C3" s="28"/>
      <c r="D3" s="28"/>
      <c r="E3" s="28"/>
      <c r="F3" s="28"/>
      <c r="G3" s="28"/>
      <c r="H3" s="28"/>
      <c r="I3" s="28"/>
    </row>
    <row r="4" spans="1:9" s="6" customFormat="1" ht="84" x14ac:dyDescent="0.6">
      <c r="A4" s="7" t="s">
        <v>1</v>
      </c>
      <c r="B4" s="7" t="s">
        <v>2</v>
      </c>
      <c r="C4" s="7" t="s">
        <v>3</v>
      </c>
      <c r="D4" s="7" t="s">
        <v>4</v>
      </c>
      <c r="E4" s="7" t="s">
        <v>54</v>
      </c>
      <c r="F4" s="7" t="s">
        <v>55</v>
      </c>
      <c r="G4" s="7" t="s">
        <v>56</v>
      </c>
      <c r="H4" s="7" t="s">
        <v>57</v>
      </c>
      <c r="I4" s="7" t="s">
        <v>6</v>
      </c>
    </row>
    <row r="5" spans="1:9" x14ac:dyDescent="0.6">
      <c r="A5" s="3" t="s">
        <v>11</v>
      </c>
      <c r="B5" s="3" t="s">
        <v>12</v>
      </c>
      <c r="C5" s="3"/>
      <c r="D5" s="3"/>
      <c r="E5" s="3"/>
      <c r="F5" s="3"/>
      <c r="G5" s="3"/>
      <c r="H5" s="3"/>
      <c r="I5" s="3"/>
    </row>
    <row r="6" spans="1:9" x14ac:dyDescent="0.6">
      <c r="A6" s="4"/>
      <c r="B6" s="4" t="s">
        <v>13</v>
      </c>
      <c r="C6" s="4"/>
      <c r="D6" s="4"/>
      <c r="E6" s="4"/>
      <c r="F6" s="4"/>
      <c r="G6" s="4"/>
      <c r="H6" s="4"/>
      <c r="I6" s="4"/>
    </row>
    <row r="7" spans="1:9" x14ac:dyDescent="0.6">
      <c r="A7" s="4" t="s">
        <v>22</v>
      </c>
      <c r="B7" s="4" t="s">
        <v>14</v>
      </c>
      <c r="C7" s="4"/>
      <c r="D7" s="4"/>
      <c r="E7" s="4"/>
      <c r="F7" s="4"/>
      <c r="G7" s="4"/>
      <c r="H7" s="4"/>
      <c r="I7" s="4"/>
    </row>
    <row r="8" spans="1:9" x14ac:dyDescent="0.6">
      <c r="A8" s="4"/>
      <c r="B8" s="4" t="s">
        <v>15</v>
      </c>
      <c r="C8" s="4" t="s">
        <v>67</v>
      </c>
      <c r="D8" s="10">
        <f>280000+300000</f>
        <v>580000</v>
      </c>
      <c r="E8" s="10"/>
      <c r="F8" s="10">
        <f>[1]กันยายน!$Q$64</f>
        <v>0</v>
      </c>
      <c r="G8" s="10">
        <f>[1]กันยายน!$R$64</f>
        <v>0</v>
      </c>
      <c r="H8" s="10"/>
      <c r="I8" s="10">
        <f>SUM(E8:H8)</f>
        <v>0</v>
      </c>
    </row>
    <row r="9" spans="1:9" x14ac:dyDescent="0.6">
      <c r="A9" s="4"/>
      <c r="B9" s="4" t="s">
        <v>16</v>
      </c>
      <c r="C9" s="4" t="s">
        <v>67</v>
      </c>
      <c r="D9" s="10"/>
      <c r="E9" s="10"/>
      <c r="F9" s="10"/>
      <c r="G9" s="10"/>
      <c r="H9" s="10"/>
      <c r="I9" s="10">
        <f t="shared" ref="I9" si="0">SUM(E9:H9)</f>
        <v>0</v>
      </c>
    </row>
    <row r="10" spans="1:9" x14ac:dyDescent="0.6">
      <c r="A10" s="4"/>
      <c r="B10" s="4" t="s">
        <v>17</v>
      </c>
      <c r="C10" s="4"/>
      <c r="D10" s="10"/>
      <c r="E10" s="10"/>
      <c r="F10" s="10"/>
      <c r="G10" s="10"/>
      <c r="H10" s="10"/>
      <c r="I10" s="10"/>
    </row>
    <row r="11" spans="1:9" x14ac:dyDescent="0.6">
      <c r="A11" s="4" t="s">
        <v>23</v>
      </c>
      <c r="B11" s="4" t="s">
        <v>18</v>
      </c>
      <c r="C11" s="4"/>
      <c r="D11" s="10"/>
      <c r="E11" s="10"/>
      <c r="F11" s="10"/>
      <c r="G11" s="10"/>
      <c r="H11" s="10"/>
      <c r="I11" s="10"/>
    </row>
    <row r="12" spans="1:9" x14ac:dyDescent="0.6">
      <c r="A12" s="4"/>
      <c r="B12" s="4" t="s">
        <v>19</v>
      </c>
      <c r="C12" s="4"/>
      <c r="D12" s="10"/>
      <c r="E12" s="10"/>
      <c r="F12" s="10"/>
      <c r="G12" s="10"/>
      <c r="H12" s="10"/>
      <c r="I12" s="10"/>
    </row>
    <row r="13" spans="1:9" x14ac:dyDescent="0.6">
      <c r="A13" s="4" t="s">
        <v>24</v>
      </c>
      <c r="B13" s="4" t="s">
        <v>20</v>
      </c>
      <c r="C13" s="4"/>
      <c r="D13" s="10"/>
      <c r="E13" s="10"/>
      <c r="F13" s="10"/>
      <c r="G13" s="10"/>
      <c r="H13" s="10"/>
      <c r="I13" s="10"/>
    </row>
    <row r="14" spans="1:9" x14ac:dyDescent="0.6">
      <c r="A14" s="5" t="s">
        <v>25</v>
      </c>
      <c r="B14" s="5" t="s">
        <v>21</v>
      </c>
      <c r="C14" s="5"/>
      <c r="D14" s="11"/>
      <c r="E14" s="11"/>
      <c r="F14" s="11"/>
      <c r="G14" s="11"/>
      <c r="H14" s="11"/>
      <c r="I14" s="10"/>
    </row>
    <row r="15" spans="1:9" x14ac:dyDescent="0.6">
      <c r="A15" s="24" t="s">
        <v>6</v>
      </c>
      <c r="B15" s="25"/>
      <c r="C15" s="26"/>
      <c r="D15" s="12">
        <f>SUM(D8:D14)</f>
        <v>580000</v>
      </c>
      <c r="E15" s="12">
        <f t="shared" ref="E15:I15" si="1">SUM(E8:E14)</f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</row>
    <row r="17" spans="1:1" x14ac:dyDescent="0.6">
      <c r="A17" s="1" t="s">
        <v>7</v>
      </c>
    </row>
  </sheetData>
  <mergeCells count="4">
    <mergeCell ref="A1:I1"/>
    <mergeCell ref="A2:I2"/>
    <mergeCell ref="A3:I3"/>
    <mergeCell ref="A15:C15"/>
  </mergeCells>
  <pageMargins left="0.7" right="0.19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งบกลาง</vt:lpstr>
      <vt:lpstr>บริหารงานทั่วไป</vt:lpstr>
      <vt:lpstr>รักษาความสงบภายใน</vt:lpstr>
      <vt:lpstr>การศึกษา</vt:lpstr>
      <vt:lpstr>สาธารณสุข</vt:lpstr>
      <vt:lpstr>สังคมสงเคราะห์</vt:lpstr>
      <vt:lpstr>เคหะและชุมชน</vt:lpstr>
      <vt:lpstr>สร้างความเข้มแข็งของชุมชน</vt:lpstr>
      <vt:lpstr>ศาสนาวัฒนธรรม</vt:lpstr>
      <vt:lpstr>อุตสาหกรรม</vt:lpstr>
      <vt:lpstr>เกษตร</vt:lpstr>
      <vt:lpstr>การพาณิชย์</vt:lpstr>
      <vt:lpstr>รวมประมาณการ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kawpoon</dc:creator>
  <cp:lastModifiedBy>user</cp:lastModifiedBy>
  <cp:lastPrinted>2019-03-05T06:52:44Z</cp:lastPrinted>
  <dcterms:created xsi:type="dcterms:W3CDTF">2015-10-04T08:55:04Z</dcterms:created>
  <dcterms:modified xsi:type="dcterms:W3CDTF">2019-03-05T07:06:08Z</dcterms:modified>
</cp:coreProperties>
</file>